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comments1.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pgindustriesinc-my.sharepoint.com/personal/cdrum_ppg_com/Documents/Desktop/"/>
    </mc:Choice>
  </mc:AlternateContent>
  <xr:revisionPtr revIDLastSave="117" documentId="8_{2F0FCE07-EEE3-4CB1-94C2-86141C03BB8F}" xr6:coauthVersionLast="47" xr6:coauthVersionMax="47" xr10:uidLastSave="{13C302B2-B7FC-4BB3-AFA2-1CA3BCF401C1}"/>
  <workbookProtection workbookAlgorithmName="SHA-512" workbookHashValue="Mli8t042mYscDatgIsbkFPoY2vYQUmtAv5lq0LJBtk1jpezUi0/LqnsNpyfvrSROZSDZ40H9lAquzgOo/TfWew==" workbookSaltValue="+p0YcGpxKOiql22OPLF1vA==" workbookSpinCount="100000" lockStructure="1"/>
  <bookViews>
    <workbookView xWindow="25080" yWindow="-120" windowWidth="25440" windowHeight="15270" tabRatio="691" xr2:uid="{53212DF5-7371-4A71-9B43-5A8700CF5651}"/>
  </bookViews>
  <sheets>
    <sheet name="Introduction" sheetId="11" r:id="rId1"/>
    <sheet name="A - Contact Info" sheetId="14" r:id="rId2"/>
    <sheet name="B - Product Info" sheetId="15" r:id="rId3"/>
    <sheet name="C - Composition " sheetId="18" r:id="rId4"/>
    <sheet name="PPG Declarable Substances" sheetId="46" r:id="rId5"/>
    <sheet name="D - Regulatory Info" sheetId="19" r:id="rId6"/>
    <sheet name="E - Attachments" sheetId="20" r:id="rId7"/>
    <sheet name="Translations" sheetId="12" state="hidden" r:id="rId8"/>
    <sheet name="Substances with Addl Questions" sheetId="21" state="hidden" r:id="rId9"/>
    <sheet name="RSL" sheetId="31" state="hidden" r:id="rId10"/>
    <sheet name="Dropdowns" sheetId="16" state="hidden" r:id="rId11"/>
    <sheet name="SIN List" sheetId="39" state="hidden" r:id="rId12"/>
  </sheets>
  <definedNames>
    <definedName name="_xlnm._FilterDatabase" localSheetId="8" hidden="1">'Substances with Addl Questions'!$A$1:$C$103</definedName>
    <definedName name="_xlnm._FilterDatabase" localSheetId="7" hidden="1">Translations!#REF!</definedName>
    <definedName name="BiocideRegENG">Table7[English]</definedName>
    <definedName name="CASwAddlQuestions">Table5[]</definedName>
    <definedName name="ChemInvENG">Table8[English]</definedName>
    <definedName name="DropDownBiocideRegENG">Table7[English]</definedName>
    <definedName name="DropDownBiocideTRANS">Table7[Translation Concatenate]</definedName>
    <definedName name="DropDownChemInvCAENG">Table8[English]</definedName>
    <definedName name="DropDownChemInvCATRANS">Table8[Translation Concatenate]</definedName>
    <definedName name="DropDownChemInvEUENG">Table9[English]</definedName>
    <definedName name="DropDownChemInvEUTRANS">Table9[Translation Concatenate]</definedName>
    <definedName name="DropDownChemInvSTDENG">Table10[English]</definedName>
    <definedName name="DropDownChemInvSTDTRANS">Table10[Translation Concatenate]</definedName>
    <definedName name="DropDownChemInvUSENG">Table925[English]</definedName>
    <definedName name="DropDownChemInvUSTRANS">Table925[Translation Concatenate]</definedName>
    <definedName name="DropDownComponentTypeENG">Table11[English]</definedName>
    <definedName name="DropDownComponentTypeTRANS">Table11[Translation Concatenate]</definedName>
    <definedName name="DropDownDensityENG">Table12[English]</definedName>
    <definedName name="DropDownDensityTRANS">Table12[Translation Concatenate]</definedName>
    <definedName name="DropDownFlashPointMethENG">Table13[English]</definedName>
    <definedName name="DropDownFlashPointMethTRANS">Table13[Translation Concatenate]</definedName>
    <definedName name="DropDownImpurityENG">Table14[English]</definedName>
    <definedName name="DropDownImpurityTRANS">Table14[Translation Concatenate]</definedName>
    <definedName name="DropDownLCADeclaration">Table203132[English]</definedName>
    <definedName name="DropDownLCAShipOption">Table20313233[English]</definedName>
    <definedName name="DropDownNanoBondENG">Table2026[English]</definedName>
    <definedName name="DropDownNanoBondTRANS">Table2026[Translation Concatenate]</definedName>
    <definedName name="DropDownNanoCompENG">Table202627282930[English]</definedName>
    <definedName name="DropDownNanoCompTRANS">Table202627282930[Translation Concatenate]</definedName>
    <definedName name="DropDownNanoDustENG">Table202627[English]</definedName>
    <definedName name="DropDownNanoDustTRANS">Table202627[Translation Concatenate]</definedName>
    <definedName name="DropDownNanoPartSizeENG">Table2026272829[English]</definedName>
    <definedName name="DropDownNanoPartSizeTRANS">Table2026272829[Translation Concatenate]</definedName>
    <definedName name="DropDownNanoShapeENG">Table2024[English]</definedName>
    <definedName name="DropDownNanoShapeTRANS">Table2024[Translation Concatenate]</definedName>
    <definedName name="DropDownNanoSurfENG">Table20262728[English]</definedName>
    <definedName name="DropDownNanoSurfTRANS">Table20262728[Translation Concatenate]</definedName>
    <definedName name="DropDownPhysicalDescENG">Table15[English]</definedName>
    <definedName name="DropDownPhysicalDescTRANS">Table15[Translation Concatenate]</definedName>
    <definedName name="DropDownPhysStateENG">Table16[English]</definedName>
    <definedName name="DropDownPhysStateTRANS">Table16[Translation Concatenate]</definedName>
    <definedName name="DropDownShelfLifeENG">Table18[English]</definedName>
    <definedName name="DropDownShelfLifeTRANS">Table18[Translation Concatenate]</definedName>
    <definedName name="DropDownTempENG">Table19[English]</definedName>
    <definedName name="DropDownTempTRANS">Table19[Translation Concatenate]</definedName>
    <definedName name="DropDownYesNoENG">Table20[English]</definedName>
    <definedName name="DropDownYesNoTRANS">Table20[Translation Concatenate]</definedName>
    <definedName name="PARTA">'A - Contact Info'!$A$3</definedName>
    <definedName name="PARTB">'A - Contact Info'!$A$67</definedName>
    <definedName name="PARTC">'B - Product Info'!$A$3</definedName>
    <definedName name="PARTDCOMP">'C - Composition '!#REF!</definedName>
    <definedName name="PARTDTRACE">#REF!</definedName>
    <definedName name="PARTEREG">'D - Regulatory Info'!$A$3</definedName>
    <definedName name="PARTFATTACH">'E - Attachments'!$A$3</definedName>
    <definedName name="_xlnm.Print_Area" localSheetId="1">'A - Contact Info'!$A$1:$T$90</definedName>
    <definedName name="_xlnm.Print_Area" localSheetId="2">'B - Product Info'!$A$1:$T$222</definedName>
    <definedName name="_xlnm.Print_Area" localSheetId="3">'C - Composition '!$A$1:$E$97</definedName>
    <definedName name="_xlnm.Print_Area" localSheetId="5">'D - Regulatory Info'!$A$1:$T$142</definedName>
    <definedName name="_xlnm.Print_Area" localSheetId="6">'E - Attachments'!$A$1:$T$51</definedName>
    <definedName name="_xlnm.Print_Area" localSheetId="0">Introduction!$A$1:$U$32</definedName>
    <definedName name="_xlnm.Print_Area" localSheetId="4">'PPG Declarable Substances'!$A$1:$D$4</definedName>
    <definedName name="_xlnm.Print_Titles" localSheetId="1">'A - Contact Info'!$1:$5</definedName>
    <definedName name="_xlnm.Print_Titles" localSheetId="2">'B - Product Info'!$1:$5</definedName>
    <definedName name="_xlnm.Print_Titles" localSheetId="3">'C - Composition '!$1:$4</definedName>
    <definedName name="_xlnm.Print_Titles" localSheetId="5">'D - Regulatory Info'!$1:$5</definedName>
    <definedName name="_xlnm.Print_Titles" localSheetId="6">'E - Attachments'!$1:$5</definedName>
    <definedName name="_xlnm.Print_Titles" localSheetId="0">Introduction!$1:$2</definedName>
    <definedName name="RSLtbl">Table17[]</definedName>
    <definedName name="TranslationTable">Table2[]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9" l="1"/>
  <c r="C86" i="15"/>
  <c r="F19" i="18"/>
  <c r="D82" i="21"/>
  <c r="D83" i="21"/>
  <c r="D84" i="21"/>
  <c r="D85" i="21"/>
  <c r="D86" i="21"/>
  <c r="D87" i="21"/>
  <c r="D88" i="21"/>
  <c r="D89" i="21"/>
  <c r="D90" i="21"/>
  <c r="D91" i="21"/>
  <c r="D92" i="21"/>
  <c r="D93" i="21"/>
  <c r="D94" i="21"/>
  <c r="D95" i="21"/>
  <c r="D96" i="21"/>
  <c r="D97" i="21"/>
  <c r="D98" i="21"/>
  <c r="D99" i="21"/>
  <c r="D100" i="21"/>
  <c r="D101" i="21"/>
  <c r="D102" i="21"/>
  <c r="D103" i="21"/>
  <c r="A33" i="20"/>
  <c r="L37" i="20"/>
  <c r="C79" i="15"/>
  <c r="B22" i="14"/>
  <c r="C137" i="15"/>
  <c r="C134" i="15"/>
  <c r="C131" i="15"/>
  <c r="C128" i="15"/>
  <c r="C123" i="15"/>
  <c r="C118" i="15"/>
  <c r="C113" i="15"/>
  <c r="C108" i="15"/>
  <c r="C106" i="15"/>
  <c r="C101" i="15"/>
  <c r="C94" i="15"/>
  <c r="C99" i="15"/>
  <c r="C92" i="15"/>
  <c r="C89" i="15"/>
  <c r="C84" i="15"/>
  <c r="C81" i="15"/>
  <c r="C323" i="16" l="1"/>
  <c r="D323" i="16" s="1"/>
  <c r="C322" i="16"/>
  <c r="D322" i="16" s="1"/>
  <c r="C321" i="16"/>
  <c r="D321" i="16" s="1"/>
  <c r="C287" i="16"/>
  <c r="D287" i="16" s="1"/>
  <c r="C281" i="16"/>
  <c r="D281" i="16" s="1"/>
  <c r="C282" i="16"/>
  <c r="D282" i="16" s="1"/>
  <c r="C283" i="16"/>
  <c r="D283" i="16" s="1"/>
  <c r="C284" i="16"/>
  <c r="D284" i="16" s="1"/>
  <c r="C285" i="16"/>
  <c r="D285" i="16" s="1"/>
  <c r="C286" i="16"/>
  <c r="D286" i="16" s="1"/>
  <c r="C315" i="16" l="1"/>
  <c r="D315" i="16" s="1"/>
  <c r="C314" i="16"/>
  <c r="D314" i="16" s="1"/>
  <c r="C313" i="16"/>
  <c r="D313" i="16" s="1"/>
  <c r="C317" i="16"/>
  <c r="D317" i="16" s="1"/>
  <c r="C316" i="16"/>
  <c r="D316" i="16" s="1"/>
  <c r="C312" i="16"/>
  <c r="D312" i="16" s="1"/>
  <c r="C308" i="16"/>
  <c r="D308" i="16" s="1"/>
  <c r="C307" i="16"/>
  <c r="D307" i="16" s="1"/>
  <c r="C306" i="16"/>
  <c r="D306" i="16" s="1"/>
  <c r="C300" i="16"/>
  <c r="D300" i="16" s="1"/>
  <c r="C302" i="16"/>
  <c r="D302" i="16" s="1"/>
  <c r="C301" i="16"/>
  <c r="D301" i="16" s="1"/>
  <c r="C299" i="16"/>
  <c r="D299" i="16" s="1"/>
  <c r="C265" i="16"/>
  <c r="D265" i="16" s="1"/>
  <c r="C266" i="16"/>
  <c r="D266" i="16" s="1"/>
  <c r="C267" i="16"/>
  <c r="D267" i="16" s="1"/>
  <c r="C268" i="16"/>
  <c r="D268" i="16" s="1"/>
  <c r="C293" i="16"/>
  <c r="D293" i="16" s="1"/>
  <c r="C294" i="16"/>
  <c r="D294" i="16" s="1"/>
  <c r="C295" i="16"/>
  <c r="D295" i="16" s="1"/>
  <c r="U22" i="19"/>
  <c r="B209" i="15"/>
  <c r="H99" i="16"/>
  <c r="H100" i="16"/>
  <c r="H101" i="16"/>
  <c r="G99" i="16"/>
  <c r="G100" i="16"/>
  <c r="G101" i="16"/>
  <c r="B220" i="15"/>
  <c r="B218" i="15"/>
  <c r="B215" i="15"/>
  <c r="E207" i="15"/>
  <c r="E205" i="15"/>
  <c r="D203" i="15"/>
  <c r="D201" i="15"/>
  <c r="B199" i="15"/>
  <c r="B197" i="15"/>
  <c r="B194" i="15"/>
  <c r="B192" i="15"/>
  <c r="A14" i="19"/>
  <c r="C289" i="16"/>
  <c r="D289" i="16" s="1"/>
  <c r="C272" i="16"/>
  <c r="D272" i="16" s="1"/>
  <c r="C273" i="16"/>
  <c r="D273" i="16" s="1"/>
  <c r="C274" i="16"/>
  <c r="D274" i="16" s="1"/>
  <c r="C275" i="16"/>
  <c r="D275" i="16" s="1"/>
  <c r="C276" i="16"/>
  <c r="D276" i="16" s="1"/>
  <c r="C277" i="16"/>
  <c r="D277" i="16" s="1"/>
  <c r="C278" i="16"/>
  <c r="D278" i="16" s="1"/>
  <c r="C279" i="16"/>
  <c r="D279" i="16" s="1"/>
  <c r="C280" i="16"/>
  <c r="D280" i="16" s="1"/>
  <c r="C288" i="16"/>
  <c r="D288" i="16" s="1"/>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63" i="46"/>
  <c r="F64" i="46"/>
  <c r="F65" i="46"/>
  <c r="F66" i="46"/>
  <c r="F67" i="46"/>
  <c r="F68" i="46"/>
  <c r="F69" i="46"/>
  <c r="F70" i="46"/>
  <c r="F71" i="46"/>
  <c r="F72" i="46"/>
  <c r="F73" i="46"/>
  <c r="F74" i="46"/>
  <c r="F75" i="46"/>
  <c r="F76" i="46"/>
  <c r="F77" i="46"/>
  <c r="F78" i="46"/>
  <c r="F79" i="46"/>
  <c r="F80" i="46"/>
  <c r="F81" i="46"/>
  <c r="F82" i="46"/>
  <c r="F83" i="46"/>
  <c r="F84" i="46"/>
  <c r="F85" i="46"/>
  <c r="F86" i="46"/>
  <c r="F87" i="46"/>
  <c r="F88" i="46"/>
  <c r="F89" i="46"/>
  <c r="F90" i="46"/>
  <c r="F91" i="46"/>
  <c r="F92" i="46"/>
  <c r="F93" i="46"/>
  <c r="F94" i="46"/>
  <c r="F95" i="46"/>
  <c r="F96" i="46"/>
  <c r="F97" i="46"/>
  <c r="F98" i="46"/>
  <c r="F99" i="46"/>
  <c r="F100" i="46"/>
  <c r="F101" i="46"/>
  <c r="F102" i="46"/>
  <c r="F103" i="46"/>
  <c r="F104" i="46"/>
  <c r="F105" i="46"/>
  <c r="F106" i="46"/>
  <c r="F107" i="46"/>
  <c r="F108" i="46"/>
  <c r="F109" i="46"/>
  <c r="F110" i="46"/>
  <c r="F111" i="46"/>
  <c r="F112" i="46"/>
  <c r="F113" i="46"/>
  <c r="F114" i="46"/>
  <c r="F115" i="46"/>
  <c r="F116" i="46"/>
  <c r="F117" i="46"/>
  <c r="F118" i="46"/>
  <c r="F119" i="46"/>
  <c r="F120" i="46"/>
  <c r="F121" i="46"/>
  <c r="F122" i="46"/>
  <c r="F123" i="46"/>
  <c r="F124" i="46"/>
  <c r="F125" i="46"/>
  <c r="F126" i="46"/>
  <c r="F127" i="46"/>
  <c r="F128" i="46"/>
  <c r="F129" i="46"/>
  <c r="F130" i="46"/>
  <c r="F131" i="46"/>
  <c r="F132" i="46"/>
  <c r="F133" i="46"/>
  <c r="F134" i="46"/>
  <c r="F135" i="46"/>
  <c r="F136" i="46"/>
  <c r="F137" i="46"/>
  <c r="F138" i="46"/>
  <c r="F139" i="46"/>
  <c r="F140" i="46"/>
  <c r="F141" i="46"/>
  <c r="F142" i="46"/>
  <c r="F143" i="46"/>
  <c r="F144" i="46"/>
  <c r="F145" i="46"/>
  <c r="F146" i="46"/>
  <c r="F147" i="46"/>
  <c r="F148" i="46"/>
  <c r="F149" i="46"/>
  <c r="F150" i="46"/>
  <c r="F151" i="46"/>
  <c r="F152" i="46"/>
  <c r="F153" i="46"/>
  <c r="F154" i="46"/>
  <c r="F155" i="46"/>
  <c r="F156" i="46"/>
  <c r="F157" i="46"/>
  <c r="F158" i="46"/>
  <c r="F159" i="46"/>
  <c r="F160" i="46"/>
  <c r="F161" i="46"/>
  <c r="F162" i="46"/>
  <c r="F163" i="46"/>
  <c r="F164" i="46"/>
  <c r="F165" i="46"/>
  <c r="F166" i="46"/>
  <c r="F167" i="46"/>
  <c r="F168" i="46"/>
  <c r="F169" i="46"/>
  <c r="F170" i="46"/>
  <c r="F171" i="46"/>
  <c r="F172" i="46"/>
  <c r="F173" i="46"/>
  <c r="F174" i="46"/>
  <c r="F175" i="46"/>
  <c r="F176" i="46"/>
  <c r="F177" i="46"/>
  <c r="F178" i="46"/>
  <c r="F179" i="46"/>
  <c r="F180" i="46"/>
  <c r="F181" i="46"/>
  <c r="F182" i="46"/>
  <c r="F183" i="46"/>
  <c r="F184" i="46"/>
  <c r="F185" i="46"/>
  <c r="F186" i="46"/>
  <c r="F187" i="46"/>
  <c r="F188" i="46"/>
  <c r="F189" i="46"/>
  <c r="F190" i="46"/>
  <c r="F191" i="46"/>
  <c r="F192" i="46"/>
  <c r="F193" i="46"/>
  <c r="F194" i="46"/>
  <c r="F195" i="46"/>
  <c r="F196" i="46"/>
  <c r="F197" i="46"/>
  <c r="F198" i="46"/>
  <c r="F199" i="46"/>
  <c r="F200" i="46"/>
  <c r="F201" i="46"/>
  <c r="F202" i="46"/>
  <c r="F203" i="46"/>
  <c r="F204" i="46"/>
  <c r="F205" i="46"/>
  <c r="F206" i="46"/>
  <c r="F207" i="46"/>
  <c r="F208" i="46"/>
  <c r="F209" i="46"/>
  <c r="F210" i="46"/>
  <c r="F211" i="46"/>
  <c r="F212" i="46"/>
  <c r="F213" i="46"/>
  <c r="F214" i="46"/>
  <c r="F215" i="46"/>
  <c r="F216" i="46"/>
  <c r="F217" i="46"/>
  <c r="F218" i="46"/>
  <c r="F219" i="46"/>
  <c r="F220" i="46"/>
  <c r="F221" i="46"/>
  <c r="F222" i="46"/>
  <c r="F223" i="46"/>
  <c r="F224" i="46"/>
  <c r="F225" i="46"/>
  <c r="F226" i="46"/>
  <c r="F227" i="46"/>
  <c r="F228" i="46"/>
  <c r="F229" i="46"/>
  <c r="F230" i="46"/>
  <c r="F231" i="46"/>
  <c r="F232" i="46"/>
  <c r="F233" i="46"/>
  <c r="F234" i="46"/>
  <c r="F235" i="46"/>
  <c r="F236" i="46"/>
  <c r="F237" i="46"/>
  <c r="F238" i="46"/>
  <c r="F239" i="46"/>
  <c r="F240" i="46"/>
  <c r="F241" i="46"/>
  <c r="F242" i="46"/>
  <c r="F243" i="46"/>
  <c r="F244" i="46"/>
  <c r="F245" i="46"/>
  <c r="F246" i="46"/>
  <c r="F247" i="46"/>
  <c r="F248" i="46"/>
  <c r="F249" i="46"/>
  <c r="F250" i="46"/>
  <c r="F251" i="46"/>
  <c r="F252" i="46"/>
  <c r="F253" i="46"/>
  <c r="F254" i="46"/>
  <c r="F255" i="46"/>
  <c r="F256" i="46"/>
  <c r="F257" i="46"/>
  <c r="F258" i="46"/>
  <c r="F259" i="46"/>
  <c r="F260" i="46"/>
  <c r="F261" i="46"/>
  <c r="F262" i="46"/>
  <c r="F263" i="46"/>
  <c r="F264" i="46"/>
  <c r="F265" i="46"/>
  <c r="F266" i="46"/>
  <c r="F267" i="46"/>
  <c r="F268" i="46"/>
  <c r="F269" i="46"/>
  <c r="F270" i="46"/>
  <c r="F271" i="46"/>
  <c r="F272" i="46"/>
  <c r="F273" i="46"/>
  <c r="F274" i="46"/>
  <c r="F275" i="46"/>
  <c r="F276" i="46"/>
  <c r="F277" i="46"/>
  <c r="F278" i="46"/>
  <c r="F279" i="46"/>
  <c r="F280" i="46"/>
  <c r="F281" i="46"/>
  <c r="F282" i="46"/>
  <c r="F283" i="46"/>
  <c r="F284" i="46"/>
  <c r="F285" i="46"/>
  <c r="F286" i="46"/>
  <c r="F287" i="46"/>
  <c r="F288" i="46"/>
  <c r="F289" i="46"/>
  <c r="F290" i="46"/>
  <c r="F291" i="46"/>
  <c r="F292" i="46"/>
  <c r="F293" i="46"/>
  <c r="F294" i="46"/>
  <c r="F295" i="46"/>
  <c r="F296" i="46"/>
  <c r="F297" i="46"/>
  <c r="F298" i="46"/>
  <c r="F299" i="46"/>
  <c r="F300" i="46"/>
  <c r="F301" i="46"/>
  <c r="F302" i="46"/>
  <c r="F303" i="46"/>
  <c r="F304" i="46"/>
  <c r="F305" i="46"/>
  <c r="F306" i="46"/>
  <c r="F307" i="46"/>
  <c r="F308" i="46"/>
  <c r="F309" i="46"/>
  <c r="F310" i="46"/>
  <c r="F311" i="46"/>
  <c r="F312" i="46"/>
  <c r="F313" i="46"/>
  <c r="F314" i="46"/>
  <c r="F315" i="46"/>
  <c r="F316" i="46"/>
  <c r="F317" i="46"/>
  <c r="F318" i="46"/>
  <c r="F319" i="46"/>
  <c r="F320" i="46"/>
  <c r="F321" i="46"/>
  <c r="F322" i="46"/>
  <c r="F323" i="46"/>
  <c r="F324" i="46"/>
  <c r="F325" i="46"/>
  <c r="F326" i="46"/>
  <c r="F327" i="46"/>
  <c r="F328" i="46"/>
  <c r="F329" i="46"/>
  <c r="F330" i="46"/>
  <c r="F331" i="46"/>
  <c r="F332" i="46"/>
  <c r="F333" i="46"/>
  <c r="F334" i="46"/>
  <c r="F335" i="46"/>
  <c r="F336" i="46"/>
  <c r="F337" i="46"/>
  <c r="F338" i="46"/>
  <c r="F339" i="46"/>
  <c r="F340" i="46"/>
  <c r="F341" i="46"/>
  <c r="F342" i="46"/>
  <c r="F343" i="46"/>
  <c r="F344" i="46"/>
  <c r="F345" i="46"/>
  <c r="F346" i="46"/>
  <c r="F347" i="46"/>
  <c r="F348" i="46"/>
  <c r="F349" i="46"/>
  <c r="F350" i="46"/>
  <c r="F351" i="46"/>
  <c r="F352" i="46"/>
  <c r="F353" i="46"/>
  <c r="F354" i="46"/>
  <c r="F355" i="46"/>
  <c r="F356" i="46"/>
  <c r="F357" i="46"/>
  <c r="F358" i="46"/>
  <c r="F359" i="46"/>
  <c r="F360" i="46"/>
  <c r="F361" i="46"/>
  <c r="F362" i="46"/>
  <c r="F363" i="46"/>
  <c r="F364" i="46"/>
  <c r="F365" i="46"/>
  <c r="F366" i="46"/>
  <c r="F367" i="46"/>
  <c r="F368" i="46"/>
  <c r="F369" i="46"/>
  <c r="F370" i="46"/>
  <c r="F371" i="46"/>
  <c r="F372" i="46"/>
  <c r="F373" i="46"/>
  <c r="F374" i="46"/>
  <c r="F375" i="46"/>
  <c r="F376" i="46"/>
  <c r="F377" i="46"/>
  <c r="F378" i="46"/>
  <c r="F379" i="46"/>
  <c r="F380" i="46"/>
  <c r="F381" i="46"/>
  <c r="F382" i="46"/>
  <c r="F383" i="46"/>
  <c r="F384" i="46"/>
  <c r="F385" i="46"/>
  <c r="F386" i="46"/>
  <c r="F387" i="46"/>
  <c r="F388" i="46"/>
  <c r="F389" i="46"/>
  <c r="F390" i="46"/>
  <c r="F391" i="46"/>
  <c r="F392" i="46"/>
  <c r="F393" i="46"/>
  <c r="F394" i="46"/>
  <c r="F395" i="46"/>
  <c r="F396" i="46"/>
  <c r="F397" i="46"/>
  <c r="F398" i="46"/>
  <c r="F399" i="46"/>
  <c r="F400" i="46"/>
  <c r="F401" i="46"/>
  <c r="F402" i="46"/>
  <c r="F403" i="46"/>
  <c r="F404" i="46"/>
  <c r="F405" i="46"/>
  <c r="F406" i="46"/>
  <c r="F407" i="46"/>
  <c r="F408" i="46"/>
  <c r="F409" i="46"/>
  <c r="F410" i="46"/>
  <c r="F411" i="46"/>
  <c r="F412" i="46"/>
  <c r="F413" i="46"/>
  <c r="F414" i="46"/>
  <c r="F415" i="46"/>
  <c r="F416" i="46"/>
  <c r="F417" i="46"/>
  <c r="F418" i="46"/>
  <c r="F419" i="46"/>
  <c r="F420" i="46"/>
  <c r="F421" i="46"/>
  <c r="F422" i="46"/>
  <c r="F423" i="46"/>
  <c r="F424" i="46"/>
  <c r="F425" i="46"/>
  <c r="F426" i="46"/>
  <c r="F427" i="46"/>
  <c r="F428" i="46"/>
  <c r="F429" i="46"/>
  <c r="F430" i="46"/>
  <c r="F431" i="46"/>
  <c r="F432" i="46"/>
  <c r="F433" i="46"/>
  <c r="F434" i="46"/>
  <c r="F435" i="46"/>
  <c r="F436" i="46"/>
  <c r="F437" i="46"/>
  <c r="F438" i="46"/>
  <c r="F439" i="46"/>
  <c r="F440" i="46"/>
  <c r="F441" i="46"/>
  <c r="F442" i="46"/>
  <c r="F443" i="46"/>
  <c r="F444" i="46"/>
  <c r="F445" i="46"/>
  <c r="F446" i="46"/>
  <c r="F447" i="46"/>
  <c r="F448" i="46"/>
  <c r="F449" i="46"/>
  <c r="F450" i="46"/>
  <c r="F451" i="46"/>
  <c r="F452" i="46"/>
  <c r="F453" i="46"/>
  <c r="F454" i="46"/>
  <c r="F455" i="46"/>
  <c r="F456" i="46"/>
  <c r="F457" i="46"/>
  <c r="F458" i="46"/>
  <c r="F459" i="46"/>
  <c r="F460" i="46"/>
  <c r="F461" i="46"/>
  <c r="F462" i="46"/>
  <c r="F463" i="46"/>
  <c r="F464" i="46"/>
  <c r="F465" i="46"/>
  <c r="F466" i="46"/>
  <c r="F467" i="46"/>
  <c r="F468" i="46"/>
  <c r="F469" i="46"/>
  <c r="F470" i="46"/>
  <c r="F471" i="46"/>
  <c r="F472" i="46"/>
  <c r="F473" i="46"/>
  <c r="F474" i="46"/>
  <c r="F475" i="46"/>
  <c r="F476" i="46"/>
  <c r="F477" i="46"/>
  <c r="F478" i="46"/>
  <c r="F479" i="46"/>
  <c r="F480" i="46"/>
  <c r="F481" i="46"/>
  <c r="F482" i="46"/>
  <c r="F483" i="46"/>
  <c r="F484" i="46"/>
  <c r="F485" i="46"/>
  <c r="F486" i="46"/>
  <c r="F487" i="46"/>
  <c r="F488" i="46"/>
  <c r="F489" i="46"/>
  <c r="F490" i="46"/>
  <c r="F491" i="46"/>
  <c r="F492" i="46"/>
  <c r="F493" i="46"/>
  <c r="F494" i="46"/>
  <c r="F495" i="46"/>
  <c r="F496" i="46"/>
  <c r="F497" i="46"/>
  <c r="F498" i="46"/>
  <c r="F499" i="46"/>
  <c r="F500" i="46"/>
  <c r="F501" i="46"/>
  <c r="F502" i="46"/>
  <c r="F503" i="46"/>
  <c r="F504" i="46"/>
  <c r="F505" i="46"/>
  <c r="F506" i="46"/>
  <c r="F507" i="46"/>
  <c r="F508" i="46"/>
  <c r="F509" i="46"/>
  <c r="F510" i="46"/>
  <c r="F511" i="46"/>
  <c r="F512" i="46"/>
  <c r="F513" i="46"/>
  <c r="F514" i="46"/>
  <c r="F515" i="46"/>
  <c r="F516" i="46"/>
  <c r="F517" i="46"/>
  <c r="F518" i="46"/>
  <c r="F519" i="46"/>
  <c r="F520" i="46"/>
  <c r="F521" i="46"/>
  <c r="F522" i="46"/>
  <c r="F523" i="46"/>
  <c r="F524" i="46"/>
  <c r="F525" i="46"/>
  <c r="F526" i="46"/>
  <c r="F527" i="46"/>
  <c r="F528" i="46"/>
  <c r="F529" i="46"/>
  <c r="F530" i="46"/>
  <c r="F531" i="46"/>
  <c r="F532" i="46"/>
  <c r="F533" i="46"/>
  <c r="F534" i="46"/>
  <c r="F535" i="46"/>
  <c r="F536" i="46"/>
  <c r="F537" i="46"/>
  <c r="F538" i="46"/>
  <c r="F539" i="46"/>
  <c r="F540" i="46"/>
  <c r="F541" i="46"/>
  <c r="F542" i="46"/>
  <c r="F543" i="46"/>
  <c r="F544" i="46"/>
  <c r="F545" i="46"/>
  <c r="F546" i="46"/>
  <c r="F547" i="46"/>
  <c r="F548" i="46"/>
  <c r="F549" i="46"/>
  <c r="F550" i="46"/>
  <c r="F551" i="46"/>
  <c r="F552" i="46"/>
  <c r="F553" i="46"/>
  <c r="F554" i="46"/>
  <c r="F555" i="46"/>
  <c r="F556" i="46"/>
  <c r="F557" i="46"/>
  <c r="F558" i="46"/>
  <c r="F559" i="46"/>
  <c r="F560" i="46"/>
  <c r="F561" i="46"/>
  <c r="F562" i="46"/>
  <c r="F563" i="46"/>
  <c r="F564" i="46"/>
  <c r="F565" i="46"/>
  <c r="F566" i="46"/>
  <c r="F567" i="46"/>
  <c r="F568" i="46"/>
  <c r="F569" i="46"/>
  <c r="F570" i="46"/>
  <c r="F571" i="46"/>
  <c r="F572" i="46"/>
  <c r="F573" i="46"/>
  <c r="F574" i="46"/>
  <c r="F575" i="46"/>
  <c r="F576" i="46"/>
  <c r="F577" i="46"/>
  <c r="F578" i="46"/>
  <c r="F579" i="46"/>
  <c r="F580" i="46"/>
  <c r="F581" i="46"/>
  <c r="F582" i="46"/>
  <c r="F583" i="46"/>
  <c r="F584" i="46"/>
  <c r="F585" i="46"/>
  <c r="F586" i="46"/>
  <c r="F587" i="46"/>
  <c r="F588" i="46"/>
  <c r="F589" i="46"/>
  <c r="F590" i="46"/>
  <c r="F591" i="46"/>
  <c r="F592" i="46"/>
  <c r="F593" i="46"/>
  <c r="F594" i="46"/>
  <c r="F595" i="46"/>
  <c r="F596" i="46"/>
  <c r="F597" i="46"/>
  <c r="F598" i="46"/>
  <c r="F599" i="46"/>
  <c r="F600" i="46"/>
  <c r="F601" i="46"/>
  <c r="F602" i="46"/>
  <c r="F603" i="46"/>
  <c r="F604" i="46"/>
  <c r="F605" i="46"/>
  <c r="F606" i="46"/>
  <c r="F607" i="46"/>
  <c r="F608" i="46"/>
  <c r="F609" i="46"/>
  <c r="F610" i="46"/>
  <c r="F611" i="46"/>
  <c r="F612" i="46"/>
  <c r="F613" i="46"/>
  <c r="F614" i="46"/>
  <c r="F615" i="46"/>
  <c r="F616" i="46"/>
  <c r="F617" i="46"/>
  <c r="F618" i="46"/>
  <c r="F619" i="46"/>
  <c r="F620" i="46"/>
  <c r="F621" i="46"/>
  <c r="F622" i="46"/>
  <c r="F623" i="46"/>
  <c r="F624" i="46"/>
  <c r="F625" i="46"/>
  <c r="F626" i="46"/>
  <c r="F627" i="46"/>
  <c r="F628" i="46"/>
  <c r="F629" i="46"/>
  <c r="F630" i="46"/>
  <c r="F631" i="46"/>
  <c r="F632" i="46"/>
  <c r="F633" i="46"/>
  <c r="F634" i="46"/>
  <c r="F635" i="46"/>
  <c r="F636" i="46"/>
  <c r="F637" i="46"/>
  <c r="F638" i="46"/>
  <c r="F639" i="46"/>
  <c r="F640" i="46"/>
  <c r="F641" i="46"/>
  <c r="F642" i="46"/>
  <c r="F643" i="46"/>
  <c r="F644" i="46"/>
  <c r="F645" i="46"/>
  <c r="F646" i="46"/>
  <c r="F647" i="46"/>
  <c r="F648" i="46"/>
  <c r="F649" i="46"/>
  <c r="F650" i="46"/>
  <c r="F651" i="46"/>
  <c r="F652" i="46"/>
  <c r="F653" i="46"/>
  <c r="F654" i="46"/>
  <c r="F655" i="46"/>
  <c r="F656" i="46"/>
  <c r="F657" i="46"/>
  <c r="F658" i="46"/>
  <c r="F659" i="46"/>
  <c r="F660" i="46"/>
  <c r="F661" i="46"/>
  <c r="F662" i="46"/>
  <c r="F663" i="46"/>
  <c r="F664" i="46"/>
  <c r="F665" i="46"/>
  <c r="F666" i="46"/>
  <c r="F667" i="46"/>
  <c r="F668" i="46"/>
  <c r="F669" i="46"/>
  <c r="F670" i="46"/>
  <c r="F671" i="46"/>
  <c r="F672" i="46"/>
  <c r="F673" i="46"/>
  <c r="F674" i="46"/>
  <c r="F675" i="46"/>
  <c r="F676" i="46"/>
  <c r="F677" i="46"/>
  <c r="F678" i="46"/>
  <c r="F679" i="46"/>
  <c r="F680" i="46"/>
  <c r="F681" i="46"/>
  <c r="F682" i="46"/>
  <c r="F683" i="46"/>
  <c r="F684" i="46"/>
  <c r="F685" i="46"/>
  <c r="F686" i="46"/>
  <c r="F687" i="46"/>
  <c r="F688" i="46"/>
  <c r="F689" i="46"/>
  <c r="F690" i="46"/>
  <c r="F691" i="46"/>
  <c r="F692" i="46"/>
  <c r="F693" i="46"/>
  <c r="F694" i="46"/>
  <c r="F695" i="46"/>
  <c r="F696" i="46"/>
  <c r="F697" i="46"/>
  <c r="F698" i="46"/>
  <c r="F699" i="46"/>
  <c r="F700" i="46"/>
  <c r="F701" i="46"/>
  <c r="F702" i="46"/>
  <c r="F703" i="46"/>
  <c r="F704" i="46"/>
  <c r="F705" i="46"/>
  <c r="F706" i="46"/>
  <c r="F707" i="46"/>
  <c r="F708" i="46"/>
  <c r="F709" i="46"/>
  <c r="F710" i="46"/>
  <c r="F711" i="46"/>
  <c r="F712" i="46"/>
  <c r="F713" i="46"/>
  <c r="F714" i="46"/>
  <c r="F715" i="46"/>
  <c r="F716" i="46"/>
  <c r="F717" i="46"/>
  <c r="F718" i="46"/>
  <c r="F719" i="46"/>
  <c r="F720" i="46"/>
  <c r="F721" i="46"/>
  <c r="F722" i="46"/>
  <c r="F723" i="46"/>
  <c r="F724" i="46"/>
  <c r="F725" i="46"/>
  <c r="F726" i="46"/>
  <c r="F727" i="46"/>
  <c r="F728" i="46"/>
  <c r="F729" i="46"/>
  <c r="F730" i="46"/>
  <c r="F731" i="46"/>
  <c r="F732" i="46"/>
  <c r="F733" i="46"/>
  <c r="F734" i="46"/>
  <c r="F735" i="46"/>
  <c r="F736" i="46"/>
  <c r="F737" i="46"/>
  <c r="F738" i="46"/>
  <c r="F739" i="46"/>
  <c r="F740" i="46"/>
  <c r="F741" i="46"/>
  <c r="F742" i="46"/>
  <c r="F743" i="46"/>
  <c r="F744" i="46"/>
  <c r="F745" i="46"/>
  <c r="F746" i="46"/>
  <c r="F747" i="46"/>
  <c r="F748" i="46"/>
  <c r="F749" i="46"/>
  <c r="F750" i="46"/>
  <c r="F751" i="46"/>
  <c r="F752" i="46"/>
  <c r="F753" i="46"/>
  <c r="F754" i="46"/>
  <c r="F755" i="46"/>
  <c r="F756" i="46"/>
  <c r="F757" i="46"/>
  <c r="F758" i="46"/>
  <c r="F759" i="46"/>
  <c r="F760" i="46"/>
  <c r="F761" i="46"/>
  <c r="F762" i="46"/>
  <c r="F763" i="46"/>
  <c r="F764" i="46"/>
  <c r="F765" i="46"/>
  <c r="F766" i="46"/>
  <c r="F767" i="46"/>
  <c r="F768" i="46"/>
  <c r="F769" i="46"/>
  <c r="F770" i="46"/>
  <c r="F771" i="46"/>
  <c r="F772" i="46"/>
  <c r="F773" i="46"/>
  <c r="F774" i="46"/>
  <c r="F775" i="46"/>
  <c r="F776" i="46"/>
  <c r="F777" i="46"/>
  <c r="F778" i="46"/>
  <c r="F779" i="46"/>
  <c r="F780" i="46"/>
  <c r="F781" i="46"/>
  <c r="F782" i="46"/>
  <c r="F783" i="46"/>
  <c r="F784" i="46"/>
  <c r="F785" i="46"/>
  <c r="F786" i="46"/>
  <c r="F787" i="46"/>
  <c r="F788" i="46"/>
  <c r="F789" i="46"/>
  <c r="F790" i="46"/>
  <c r="F791" i="46"/>
  <c r="F792" i="46"/>
  <c r="F793" i="46"/>
  <c r="F794" i="46"/>
  <c r="F795" i="46"/>
  <c r="F796" i="46"/>
  <c r="F797" i="46"/>
  <c r="F798" i="46"/>
  <c r="F799" i="46"/>
  <c r="F800" i="46"/>
  <c r="F801" i="46"/>
  <c r="F802" i="46"/>
  <c r="F803" i="46"/>
  <c r="F804" i="46"/>
  <c r="F805" i="46"/>
  <c r="F806" i="46"/>
  <c r="F807" i="46"/>
  <c r="F808" i="46"/>
  <c r="F809" i="46"/>
  <c r="F810" i="46"/>
  <c r="F811" i="46"/>
  <c r="F812" i="46"/>
  <c r="F813" i="46"/>
  <c r="F814" i="46"/>
  <c r="F815" i="46"/>
  <c r="F816" i="46"/>
  <c r="F817" i="46"/>
  <c r="F818" i="46"/>
  <c r="F819" i="46"/>
  <c r="F820" i="46"/>
  <c r="F821" i="46"/>
  <c r="F822" i="46"/>
  <c r="F823" i="46"/>
  <c r="F824" i="46"/>
  <c r="F825" i="46"/>
  <c r="F826" i="46"/>
  <c r="F827" i="46"/>
  <c r="F828" i="46"/>
  <c r="F829" i="46"/>
  <c r="F830" i="46"/>
  <c r="F831" i="46"/>
  <c r="F832" i="46"/>
  <c r="F833" i="46"/>
  <c r="F834" i="46"/>
  <c r="F835" i="46"/>
  <c r="F836" i="46"/>
  <c r="F837" i="46"/>
  <c r="F838" i="46"/>
  <c r="F839" i="46"/>
  <c r="F840" i="46"/>
  <c r="F841" i="46"/>
  <c r="F842" i="46"/>
  <c r="F843" i="46"/>
  <c r="F844" i="46"/>
  <c r="F845" i="46"/>
  <c r="F846" i="46"/>
  <c r="F847" i="46"/>
  <c r="F848" i="46"/>
  <c r="F849" i="46"/>
  <c r="F850" i="46"/>
  <c r="F851" i="46"/>
  <c r="F852" i="46"/>
  <c r="F853" i="46"/>
  <c r="F854" i="46"/>
  <c r="F855" i="46"/>
  <c r="F856" i="46"/>
  <c r="F857" i="46"/>
  <c r="F858" i="46"/>
  <c r="F859" i="46"/>
  <c r="F860" i="46"/>
  <c r="F861" i="46"/>
  <c r="F862" i="46"/>
  <c r="F863" i="46"/>
  <c r="F864" i="46"/>
  <c r="F865" i="46"/>
  <c r="F866" i="46"/>
  <c r="F867" i="46"/>
  <c r="F868" i="46"/>
  <c r="F869" i="46"/>
  <c r="F870" i="46"/>
  <c r="F871" i="46"/>
  <c r="F872" i="46"/>
  <c r="F873" i="46"/>
  <c r="F874" i="46"/>
  <c r="F875" i="46"/>
  <c r="F876" i="46"/>
  <c r="F877" i="46"/>
  <c r="F878" i="46"/>
  <c r="F879" i="46"/>
  <c r="F880" i="46"/>
  <c r="F881" i="46"/>
  <c r="F882" i="46"/>
  <c r="F883" i="46"/>
  <c r="F884" i="46"/>
  <c r="F885" i="46"/>
  <c r="F886" i="46"/>
  <c r="F887" i="46"/>
  <c r="F888" i="46"/>
  <c r="F889" i="46"/>
  <c r="F890" i="46"/>
  <c r="F891" i="46"/>
  <c r="F892" i="46"/>
  <c r="F893" i="46"/>
  <c r="F894" i="46"/>
  <c r="F895" i="46"/>
  <c r="F896" i="46"/>
  <c r="F897" i="46"/>
  <c r="F898" i="46"/>
  <c r="F899" i="46"/>
  <c r="F900" i="46"/>
  <c r="F901" i="46"/>
  <c r="F902" i="46"/>
  <c r="F903" i="46"/>
  <c r="F904" i="46"/>
  <c r="F905" i="46"/>
  <c r="F906" i="46"/>
  <c r="F907" i="46"/>
  <c r="F908" i="46"/>
  <c r="F909" i="46"/>
  <c r="F910" i="46"/>
  <c r="F911" i="46"/>
  <c r="F912" i="46"/>
  <c r="F913" i="46"/>
  <c r="F914" i="46"/>
  <c r="F915" i="46"/>
  <c r="F916" i="46"/>
  <c r="F917" i="46"/>
  <c r="F918" i="46"/>
  <c r="F919" i="46"/>
  <c r="F920" i="46"/>
  <c r="F921" i="46"/>
  <c r="F922" i="46"/>
  <c r="F923" i="46"/>
  <c r="F924" i="46"/>
  <c r="F925" i="46"/>
  <c r="F926" i="46"/>
  <c r="F927" i="46"/>
  <c r="F928" i="46"/>
  <c r="F929" i="46"/>
  <c r="F930" i="46"/>
  <c r="F931" i="46"/>
  <c r="F932" i="46"/>
  <c r="F933" i="46"/>
  <c r="F934" i="46"/>
  <c r="F935" i="46"/>
  <c r="F936" i="46"/>
  <c r="F937" i="46"/>
  <c r="F938" i="46"/>
  <c r="F939" i="46"/>
  <c r="F940" i="46"/>
  <c r="F941" i="46"/>
  <c r="F942" i="46"/>
  <c r="F943" i="46"/>
  <c r="F944" i="46"/>
  <c r="F945" i="46"/>
  <c r="F946" i="46"/>
  <c r="F947" i="46"/>
  <c r="F948" i="46"/>
  <c r="F949" i="46"/>
  <c r="F950" i="46"/>
  <c r="F951" i="46"/>
  <c r="F952" i="46"/>
  <c r="F953" i="46"/>
  <c r="F954" i="46"/>
  <c r="F955" i="46"/>
  <c r="F956" i="46"/>
  <c r="F957" i="46"/>
  <c r="F958" i="46"/>
  <c r="F959" i="46"/>
  <c r="F960" i="46"/>
  <c r="F961" i="46"/>
  <c r="F962" i="46"/>
  <c r="F963" i="46"/>
  <c r="F964" i="46"/>
  <c r="F965" i="46"/>
  <c r="F966" i="46"/>
  <c r="F967" i="46"/>
  <c r="F968" i="46"/>
  <c r="F969" i="46"/>
  <c r="F970" i="46"/>
  <c r="F971" i="46"/>
  <c r="F972" i="46"/>
  <c r="F973" i="46"/>
  <c r="F974" i="46"/>
  <c r="F975" i="46"/>
  <c r="F976" i="46"/>
  <c r="F977" i="46"/>
  <c r="F978" i="46"/>
  <c r="F979" i="46"/>
  <c r="F980" i="46"/>
  <c r="F981" i="46"/>
  <c r="F982" i="46"/>
  <c r="F983" i="46"/>
  <c r="F984" i="46"/>
  <c r="F985" i="46"/>
  <c r="F986" i="46"/>
  <c r="F987" i="46"/>
  <c r="F988" i="46"/>
  <c r="F989" i="46"/>
  <c r="F990" i="46"/>
  <c r="F991" i="46"/>
  <c r="F992" i="46"/>
  <c r="F993" i="46"/>
  <c r="F994" i="46"/>
  <c r="F995" i="46"/>
  <c r="F996" i="46"/>
  <c r="F997" i="46"/>
  <c r="F998" i="46"/>
  <c r="F999" i="46"/>
  <c r="F1000" i="46"/>
  <c r="F1001" i="46"/>
  <c r="F1002" i="46"/>
  <c r="F1003" i="46"/>
  <c r="F1004" i="46"/>
  <c r="F1005" i="46"/>
  <c r="F1006" i="46"/>
  <c r="F1007" i="46"/>
  <c r="F1008" i="46"/>
  <c r="F1009" i="46"/>
  <c r="F1010" i="46"/>
  <c r="F1011" i="46"/>
  <c r="F1012" i="46"/>
  <c r="F1013" i="46"/>
  <c r="F1014" i="46"/>
  <c r="F1015" i="46"/>
  <c r="F1016" i="46"/>
  <c r="F1017" i="46"/>
  <c r="F1018" i="46"/>
  <c r="F1019" i="46"/>
  <c r="F1020" i="46"/>
  <c r="F1021" i="46"/>
  <c r="F1022" i="46"/>
  <c r="F1023" i="46"/>
  <c r="F1024" i="46"/>
  <c r="F1025" i="46"/>
  <c r="F1026" i="46"/>
  <c r="F1027" i="46"/>
  <c r="F1028" i="46"/>
  <c r="F1029" i="46"/>
  <c r="F1030" i="46"/>
  <c r="F1031" i="46"/>
  <c r="F1032" i="46"/>
  <c r="F1033" i="46"/>
  <c r="F1034" i="46"/>
  <c r="F1035" i="46"/>
  <c r="F1036" i="46"/>
  <c r="F1037" i="46"/>
  <c r="F1038" i="46"/>
  <c r="F1039" i="46"/>
  <c r="F1040" i="46"/>
  <c r="F1041" i="46"/>
  <c r="F1042" i="46"/>
  <c r="F1043" i="46"/>
  <c r="F1044" i="46"/>
  <c r="F1045" i="46"/>
  <c r="F1046" i="46"/>
  <c r="F1047" i="46"/>
  <c r="F1048" i="46"/>
  <c r="F1049" i="46"/>
  <c r="F1050" i="46"/>
  <c r="F1051" i="46"/>
  <c r="F1052" i="46"/>
  <c r="F1053" i="46"/>
  <c r="F1054" i="46"/>
  <c r="F1055" i="46"/>
  <c r="F1056" i="46"/>
  <c r="F1057" i="46"/>
  <c r="F1058" i="46"/>
  <c r="F1059" i="46"/>
  <c r="F1060" i="46"/>
  <c r="F1061" i="46"/>
  <c r="F1062" i="46"/>
  <c r="F1063" i="46"/>
  <c r="F1064" i="46"/>
  <c r="F1065" i="46"/>
  <c r="F1066" i="46"/>
  <c r="F1067" i="46"/>
  <c r="F1068" i="46"/>
  <c r="F1069" i="46"/>
  <c r="F1070" i="46"/>
  <c r="F1071" i="46"/>
  <c r="F1072" i="46"/>
  <c r="F1073" i="46"/>
  <c r="F1074" i="46"/>
  <c r="F1075" i="46"/>
  <c r="F1076" i="46"/>
  <c r="F1077" i="46"/>
  <c r="F1078" i="46"/>
  <c r="F1079" i="46"/>
  <c r="F1080" i="46"/>
  <c r="F1081" i="46"/>
  <c r="F1082" i="46"/>
  <c r="F1083" i="46"/>
  <c r="F1084" i="46"/>
  <c r="F1085" i="46"/>
  <c r="F1086" i="46"/>
  <c r="F1087" i="46"/>
  <c r="F1088" i="46"/>
  <c r="F1089" i="46"/>
  <c r="F1090" i="46"/>
  <c r="F1091" i="46"/>
  <c r="F1092" i="46"/>
  <c r="F1093" i="46"/>
  <c r="F1094" i="46"/>
  <c r="F1095" i="46"/>
  <c r="F1096" i="46"/>
  <c r="F1097" i="46"/>
  <c r="F1098" i="46"/>
  <c r="F1099" i="46"/>
  <c r="F1100" i="46"/>
  <c r="F1101" i="46"/>
  <c r="F1102" i="46"/>
  <c r="F1103" i="46"/>
  <c r="F1104" i="46"/>
  <c r="F1105" i="46"/>
  <c r="F1106" i="46"/>
  <c r="F1107" i="46"/>
  <c r="F1108" i="46"/>
  <c r="F1109" i="46"/>
  <c r="F1110" i="46"/>
  <c r="F1111" i="46"/>
  <c r="F1112" i="46"/>
  <c r="F1113" i="46"/>
  <c r="F1114" i="46"/>
  <c r="F1115" i="46"/>
  <c r="F1116" i="46"/>
  <c r="F1117" i="46"/>
  <c r="F1118" i="46"/>
  <c r="F1119" i="46"/>
  <c r="F1120" i="46"/>
  <c r="F1121" i="46"/>
  <c r="F1122" i="46"/>
  <c r="F1123" i="46"/>
  <c r="F1124" i="46"/>
  <c r="F1125" i="46"/>
  <c r="F1126" i="46"/>
  <c r="F1127" i="46"/>
  <c r="F1128" i="46"/>
  <c r="F1129" i="46"/>
  <c r="F1130" i="46"/>
  <c r="F1131" i="46"/>
  <c r="F1132" i="46"/>
  <c r="F1133" i="46"/>
  <c r="F1134" i="46"/>
  <c r="F1135" i="46"/>
  <c r="F1136" i="46"/>
  <c r="F1137" i="46"/>
  <c r="F1138" i="46"/>
  <c r="F1139" i="46"/>
  <c r="F1140" i="46"/>
  <c r="F1141" i="46"/>
  <c r="F1142" i="46"/>
  <c r="F1143" i="46"/>
  <c r="F1144" i="46"/>
  <c r="F1145" i="46"/>
  <c r="F1146" i="46"/>
  <c r="F1147" i="46"/>
  <c r="F1148" i="46"/>
  <c r="F1149" i="46"/>
  <c r="F1150" i="46"/>
  <c r="F1151" i="46"/>
  <c r="F1152" i="46"/>
  <c r="F1153" i="46"/>
  <c r="F1154" i="46"/>
  <c r="F1155" i="46"/>
  <c r="F1156" i="46"/>
  <c r="F1157" i="46"/>
  <c r="F1158" i="46"/>
  <c r="F1159" i="46"/>
  <c r="F1160" i="46"/>
  <c r="F1161" i="46"/>
  <c r="F1162" i="46"/>
  <c r="F1163" i="46"/>
  <c r="F1164" i="46"/>
  <c r="F1165" i="46"/>
  <c r="F1166" i="46"/>
  <c r="F1167" i="46"/>
  <c r="F1168" i="46"/>
  <c r="F1169" i="46"/>
  <c r="F1170" i="46"/>
  <c r="F1171" i="46"/>
  <c r="F1172" i="46"/>
  <c r="F1173" i="46"/>
  <c r="F1174" i="46"/>
  <c r="F1175" i="46"/>
  <c r="F1176" i="46"/>
  <c r="F1177" i="46"/>
  <c r="F1178" i="46"/>
  <c r="F1179" i="46"/>
  <c r="F1180" i="46"/>
  <c r="F1181" i="46"/>
  <c r="F1182" i="46"/>
  <c r="F1183" i="46"/>
  <c r="F1184" i="46"/>
  <c r="F1185" i="46"/>
  <c r="F1186" i="46"/>
  <c r="F1187" i="46"/>
  <c r="F1188" i="46"/>
  <c r="F1189" i="46"/>
  <c r="F1190" i="46"/>
  <c r="F1191" i="46"/>
  <c r="F1192" i="46"/>
  <c r="F1193" i="46"/>
  <c r="F1194" i="46"/>
  <c r="F1195" i="46"/>
  <c r="F1196" i="46"/>
  <c r="F1197" i="46"/>
  <c r="F1198" i="46"/>
  <c r="F1199" i="46"/>
  <c r="F1200" i="46"/>
  <c r="F1201" i="46"/>
  <c r="F1202" i="46"/>
  <c r="F1203" i="46"/>
  <c r="F1204" i="46"/>
  <c r="F1205" i="46"/>
  <c r="F1206" i="46"/>
  <c r="F1207" i="46"/>
  <c r="F1208" i="46"/>
  <c r="F1209" i="46"/>
  <c r="F1210" i="46"/>
  <c r="F1211" i="46"/>
  <c r="F1212" i="46"/>
  <c r="F1213" i="46"/>
  <c r="F1214" i="46"/>
  <c r="F1215" i="46"/>
  <c r="F1216" i="46"/>
  <c r="F1217" i="46"/>
  <c r="F1218" i="46"/>
  <c r="F1219" i="46"/>
  <c r="F1220" i="46"/>
  <c r="F1221" i="46"/>
  <c r="F1222" i="46"/>
  <c r="F1223" i="46"/>
  <c r="F1224" i="46"/>
  <c r="F1225" i="46"/>
  <c r="F1226" i="46"/>
  <c r="F1227" i="46"/>
  <c r="F1228" i="46"/>
  <c r="F1229" i="46"/>
  <c r="F1230" i="46"/>
  <c r="F1231" i="46"/>
  <c r="F1232" i="46"/>
  <c r="F1233" i="46"/>
  <c r="F1234" i="46"/>
  <c r="F1235" i="46"/>
  <c r="F1236" i="46"/>
  <c r="F1237" i="46"/>
  <c r="F1238" i="46"/>
  <c r="F1239" i="46"/>
  <c r="F1240" i="46"/>
  <c r="F1241" i="46"/>
  <c r="F1242" i="46"/>
  <c r="F1243" i="46"/>
  <c r="F1244" i="46"/>
  <c r="F1245" i="46"/>
  <c r="F1246" i="46"/>
  <c r="F1247" i="46"/>
  <c r="F1248" i="46"/>
  <c r="F1249" i="46"/>
  <c r="F1250" i="46"/>
  <c r="F1251" i="46"/>
  <c r="F1252" i="46"/>
  <c r="F1253" i="46"/>
  <c r="F1254" i="46"/>
  <c r="F1255" i="46"/>
  <c r="F1256" i="46"/>
  <c r="F1257" i="46"/>
  <c r="F1258" i="46"/>
  <c r="F1259" i="46"/>
  <c r="F1260" i="46"/>
  <c r="F1261" i="46"/>
  <c r="F1262" i="46"/>
  <c r="F1263" i="46"/>
  <c r="F1264" i="46"/>
  <c r="F1265" i="46"/>
  <c r="F1266" i="46"/>
  <c r="F1267" i="46"/>
  <c r="F1268" i="46"/>
  <c r="F1269" i="46"/>
  <c r="F1270" i="46"/>
  <c r="F1271" i="46"/>
  <c r="F1272" i="46"/>
  <c r="F1273" i="46"/>
  <c r="F1274" i="46"/>
  <c r="F1275" i="46"/>
  <c r="F1276" i="46"/>
  <c r="F1277" i="46"/>
  <c r="F1278" i="46"/>
  <c r="F1279" i="46"/>
  <c r="F1280" i="46"/>
  <c r="F1281" i="46"/>
  <c r="F1282" i="46"/>
  <c r="F1283" i="46"/>
  <c r="F1284" i="46"/>
  <c r="F1285" i="46"/>
  <c r="F1286" i="46"/>
  <c r="F1287" i="46"/>
  <c r="F1288" i="46"/>
  <c r="F1289" i="46"/>
  <c r="F1290" i="46"/>
  <c r="F1291" i="46"/>
  <c r="F1292" i="46"/>
  <c r="F1293" i="46"/>
  <c r="F1294" i="46"/>
  <c r="F1295" i="46"/>
  <c r="F1296" i="46"/>
  <c r="F1297" i="46"/>
  <c r="F1298" i="46"/>
  <c r="F1299" i="46"/>
  <c r="F1300" i="46"/>
  <c r="F1301" i="46"/>
  <c r="F1302" i="46"/>
  <c r="F1303" i="46"/>
  <c r="F1304" i="46"/>
  <c r="F1305" i="46"/>
  <c r="F1306" i="46"/>
  <c r="F1307" i="46"/>
  <c r="F1308" i="46"/>
  <c r="F1309" i="46"/>
  <c r="F1310" i="46"/>
  <c r="F1311" i="46"/>
  <c r="F1312" i="46"/>
  <c r="F1313" i="46"/>
  <c r="F1314" i="46"/>
  <c r="F1315" i="46"/>
  <c r="F1316" i="46"/>
  <c r="F1317" i="46"/>
  <c r="F1318" i="46"/>
  <c r="F1319" i="46"/>
  <c r="F1320" i="46"/>
  <c r="F1321" i="46"/>
  <c r="F1322" i="46"/>
  <c r="F1323" i="46"/>
  <c r="F1324" i="46"/>
  <c r="F1325" i="46"/>
  <c r="F1326" i="46"/>
  <c r="F1327" i="46"/>
  <c r="F1328" i="46"/>
  <c r="F1329" i="46"/>
  <c r="F1330" i="46"/>
  <c r="F1331" i="46"/>
  <c r="F1332" i="46"/>
  <c r="F1333" i="46"/>
  <c r="F1334" i="46"/>
  <c r="F1335" i="46"/>
  <c r="F1336" i="46"/>
  <c r="F1337" i="46"/>
  <c r="F1338" i="46"/>
  <c r="F1339" i="46"/>
  <c r="F1340" i="46"/>
  <c r="F1341" i="46"/>
  <c r="F1342" i="46"/>
  <c r="F1343" i="46"/>
  <c r="F1344" i="46"/>
  <c r="F1345" i="46"/>
  <c r="F1346" i="46"/>
  <c r="F1347" i="46"/>
  <c r="F1348" i="46"/>
  <c r="F1349" i="46"/>
  <c r="F1350" i="46"/>
  <c r="F1351" i="46"/>
  <c r="F1352" i="46"/>
  <c r="F1353" i="46"/>
  <c r="F1354" i="46"/>
  <c r="F1355" i="46"/>
  <c r="F1356" i="46"/>
  <c r="F1357" i="46"/>
  <c r="F1358" i="46"/>
  <c r="F1359" i="46"/>
  <c r="F1360" i="46"/>
  <c r="F1361" i="46"/>
  <c r="F1362" i="46"/>
  <c r="F1363" i="46"/>
  <c r="F1364" i="46"/>
  <c r="F1365" i="46"/>
  <c r="F1366" i="46"/>
  <c r="F1367" i="46"/>
  <c r="F1368" i="46"/>
  <c r="F1369" i="46"/>
  <c r="F1370" i="46"/>
  <c r="F1371" i="46"/>
  <c r="F1372" i="46"/>
  <c r="F1373" i="46"/>
  <c r="F1374" i="46"/>
  <c r="F1375" i="46"/>
  <c r="F1376" i="46"/>
  <c r="F1377" i="46"/>
  <c r="F1378" i="46"/>
  <c r="F1379" i="46"/>
  <c r="F1380" i="46"/>
  <c r="F1381" i="46"/>
  <c r="F1382" i="46"/>
  <c r="F1383" i="46"/>
  <c r="F1384" i="46"/>
  <c r="F1385" i="46"/>
  <c r="F1386" i="46"/>
  <c r="F1387" i="46"/>
  <c r="F1388" i="46"/>
  <c r="F1389" i="46"/>
  <c r="F1390" i="46"/>
  <c r="F1391" i="46"/>
  <c r="F1392" i="46"/>
  <c r="F1393" i="46"/>
  <c r="F1394" i="46"/>
  <c r="F1395" i="46"/>
  <c r="F1396" i="46"/>
  <c r="F1397" i="46"/>
  <c r="F1398" i="46"/>
  <c r="F1399" i="46"/>
  <c r="F1400" i="46"/>
  <c r="F1401" i="46"/>
  <c r="F1402" i="46"/>
  <c r="F1403" i="46"/>
  <c r="F1404" i="46"/>
  <c r="F1405" i="46"/>
  <c r="F1406" i="46"/>
  <c r="F1407" i="46"/>
  <c r="F1408" i="46"/>
  <c r="F1409" i="46"/>
  <c r="F1410" i="46"/>
  <c r="F1411" i="46"/>
  <c r="F1412" i="46"/>
  <c r="F1413" i="46"/>
  <c r="F1414" i="46"/>
  <c r="F1415" i="46"/>
  <c r="F1416" i="46"/>
  <c r="F1417" i="46"/>
  <c r="F1418" i="46"/>
  <c r="F1419" i="46"/>
  <c r="F1420" i="46"/>
  <c r="F1421" i="46"/>
  <c r="F1422" i="46"/>
  <c r="F1423" i="46"/>
  <c r="F1424" i="46"/>
  <c r="F1425" i="46"/>
  <c r="F1426" i="46"/>
  <c r="F1427" i="46"/>
  <c r="F1428" i="46"/>
  <c r="F1429" i="46"/>
  <c r="F1430" i="46"/>
  <c r="F1431" i="46"/>
  <c r="F1432" i="46"/>
  <c r="F1433" i="46"/>
  <c r="F1434" i="46"/>
  <c r="F1435" i="46"/>
  <c r="F1436" i="46"/>
  <c r="F1437" i="46"/>
  <c r="F1438" i="46"/>
  <c r="F1439" i="46"/>
  <c r="F1440" i="46"/>
  <c r="F1441" i="46"/>
  <c r="F1442" i="46"/>
  <c r="F1443" i="46"/>
  <c r="F1444" i="46"/>
  <c r="F1445" i="46"/>
  <c r="F1446" i="46"/>
  <c r="F1447" i="46"/>
  <c r="F1448" i="46"/>
  <c r="F1449" i="46"/>
  <c r="F1450" i="46"/>
  <c r="F1451" i="46"/>
  <c r="F1452" i="46"/>
  <c r="F1453" i="46"/>
  <c r="F1454" i="46"/>
  <c r="F1455" i="46"/>
  <c r="F1456" i="46"/>
  <c r="F1457" i="46"/>
  <c r="F1458" i="46"/>
  <c r="F1459" i="46"/>
  <c r="F1460" i="46"/>
  <c r="F1461" i="46"/>
  <c r="F1462" i="46"/>
  <c r="F1463" i="46"/>
  <c r="F1464" i="46"/>
  <c r="F1465" i="46"/>
  <c r="F1466" i="46"/>
  <c r="F1467" i="46"/>
  <c r="F1468" i="46"/>
  <c r="F1469" i="46"/>
  <c r="F1470" i="46"/>
  <c r="F1471" i="46"/>
  <c r="F1472" i="46"/>
  <c r="F1473" i="46"/>
  <c r="F1474" i="46"/>
  <c r="F1475" i="46"/>
  <c r="F1476" i="46"/>
  <c r="F1477" i="46"/>
  <c r="F1478" i="46"/>
  <c r="F1479" i="46"/>
  <c r="F1480" i="46"/>
  <c r="F1481" i="46"/>
  <c r="F1482" i="46"/>
  <c r="F1483" i="46"/>
  <c r="F1484" i="46"/>
  <c r="F1485" i="46"/>
  <c r="F1486" i="46"/>
  <c r="F1487" i="46"/>
  <c r="F1488" i="46"/>
  <c r="F1489" i="46"/>
  <c r="F1490" i="46"/>
  <c r="F1491" i="46"/>
  <c r="F1492" i="46"/>
  <c r="F1493" i="46"/>
  <c r="F1494" i="46"/>
  <c r="F1495" i="46"/>
  <c r="F1496" i="46"/>
  <c r="F1497" i="46"/>
  <c r="F1498" i="46"/>
  <c r="F1499" i="46"/>
  <c r="F1500" i="46"/>
  <c r="F1501" i="46"/>
  <c r="F1502" i="46"/>
  <c r="F1503" i="46"/>
  <c r="F1504" i="46"/>
  <c r="F1505" i="46"/>
  <c r="F1506" i="46"/>
  <c r="F1507" i="46"/>
  <c r="F1508" i="46"/>
  <c r="F1509" i="46"/>
  <c r="F1510" i="46"/>
  <c r="F1511" i="46"/>
  <c r="F1512" i="46"/>
  <c r="F1513" i="46"/>
  <c r="F1514" i="46"/>
  <c r="F1515" i="46"/>
  <c r="F1516" i="46"/>
  <c r="F1517" i="46"/>
  <c r="F1518" i="46"/>
  <c r="F1519" i="46"/>
  <c r="F1520" i="46"/>
  <c r="F1521" i="46"/>
  <c r="F1522" i="46"/>
  <c r="F1523" i="46"/>
  <c r="F1524" i="46"/>
  <c r="F1525" i="46"/>
  <c r="F1526" i="46"/>
  <c r="F1527" i="46"/>
  <c r="F1528" i="46"/>
  <c r="F1529" i="46"/>
  <c r="F1530" i="46"/>
  <c r="F1531" i="46"/>
  <c r="F1532" i="46"/>
  <c r="F1533" i="46"/>
  <c r="F1534" i="46"/>
  <c r="F1535" i="46"/>
  <c r="F1536" i="46"/>
  <c r="F1537" i="46"/>
  <c r="F1538" i="46"/>
  <c r="F1539" i="46"/>
  <c r="F1540" i="46"/>
  <c r="F1541" i="46"/>
  <c r="F1542" i="46"/>
  <c r="F1543" i="46"/>
  <c r="F1544" i="46"/>
  <c r="F1545" i="46"/>
  <c r="F1546" i="46"/>
  <c r="F1547" i="46"/>
  <c r="F1548" i="46"/>
  <c r="F1549" i="46"/>
  <c r="F1550" i="46"/>
  <c r="F1551" i="46"/>
  <c r="F1552" i="46"/>
  <c r="F1553" i="46"/>
  <c r="F1554" i="46"/>
  <c r="F1555" i="46"/>
  <c r="F1556" i="46"/>
  <c r="F1557" i="46"/>
  <c r="F1558" i="46"/>
  <c r="F1559" i="46"/>
  <c r="F1560" i="46"/>
  <c r="F1561" i="46"/>
  <c r="F1562" i="46"/>
  <c r="F1563" i="46"/>
  <c r="F1564" i="46"/>
  <c r="F1565" i="46"/>
  <c r="F1566" i="46"/>
  <c r="F1567" i="46"/>
  <c r="F1568" i="46"/>
  <c r="F1569" i="46"/>
  <c r="F1570" i="46"/>
  <c r="F1571" i="46"/>
  <c r="F1572" i="46"/>
  <c r="F1573" i="46"/>
  <c r="F1574" i="46"/>
  <c r="F1575" i="46"/>
  <c r="F1576" i="46"/>
  <c r="F1577" i="46"/>
  <c r="F1578" i="46"/>
  <c r="F1579" i="46"/>
  <c r="F1580" i="46"/>
  <c r="F1581" i="46"/>
  <c r="F1582" i="46"/>
  <c r="F1583" i="46"/>
  <c r="F1584" i="46"/>
  <c r="F1585" i="46"/>
  <c r="F1586" i="46"/>
  <c r="F1587" i="46"/>
  <c r="F1588" i="46"/>
  <c r="F1589" i="46"/>
  <c r="F1590" i="46"/>
  <c r="F1591" i="46"/>
  <c r="F1592" i="46"/>
  <c r="F1593" i="46"/>
  <c r="F1594" i="46"/>
  <c r="F1595" i="46"/>
  <c r="F1596" i="46"/>
  <c r="E256" i="16"/>
  <c r="E257" i="16"/>
  <c r="E258" i="16"/>
  <c r="E259" i="16"/>
  <c r="E260" i="16"/>
  <c r="E261" i="16"/>
  <c r="C261" i="16"/>
  <c r="D261" i="16" s="1"/>
  <c r="C260" i="16"/>
  <c r="D260" i="16" s="1"/>
  <c r="C259" i="16"/>
  <c r="D259" i="16" s="1"/>
  <c r="C258" i="16"/>
  <c r="D258" i="16" s="1"/>
  <c r="C257" i="16"/>
  <c r="D257" i="16" s="1"/>
  <c r="C256" i="16"/>
  <c r="D256" i="16" s="1"/>
  <c r="C239" i="16"/>
  <c r="D239" i="16" s="1"/>
  <c r="C240" i="16"/>
  <c r="D240" i="16" s="1"/>
  <c r="C241" i="16"/>
  <c r="D241" i="16" s="1"/>
  <c r="C242" i="16"/>
  <c r="D242" i="16" s="1"/>
  <c r="C243" i="16"/>
  <c r="D243" i="16" s="1"/>
  <c r="C244" i="16"/>
  <c r="D244" i="16" s="1"/>
  <c r="C245" i="16"/>
  <c r="D245" i="16" s="1"/>
  <c r="C246" i="16"/>
  <c r="D246" i="16" s="1"/>
  <c r="C247" i="16"/>
  <c r="D247" i="16" s="1"/>
  <c r="C238" i="16"/>
  <c r="D238" i="16" s="1"/>
  <c r="C248" i="16"/>
  <c r="D248" i="16" s="1"/>
  <c r="C249" i="16"/>
  <c r="D249" i="16" s="1"/>
  <c r="C250" i="16"/>
  <c r="D250" i="16" s="1"/>
  <c r="C251" i="16"/>
  <c r="D251" i="16" s="1"/>
  <c r="C252" i="16"/>
  <c r="D252" i="16" s="1"/>
  <c r="C237" i="16"/>
  <c r="D237" i="16" s="1"/>
  <c r="D81" i="21"/>
  <c r="D80" i="21"/>
  <c r="D79" i="21"/>
  <c r="D75" i="21"/>
  <c r="D76" i="21"/>
  <c r="D77" i="21"/>
  <c r="D78" i="21"/>
  <c r="D74" i="21"/>
  <c r="D73" i="21"/>
  <c r="D72" i="21"/>
  <c r="D71" i="21"/>
  <c r="C156" i="16"/>
  <c r="D156" i="16" s="1"/>
  <c r="C155" i="16"/>
  <c r="D155" i="16" s="1"/>
  <c r="C154" i="16"/>
  <c r="D154" i="16" s="1"/>
  <c r="C153" i="16"/>
  <c r="D153" i="16" s="1"/>
  <c r="C152" i="16"/>
  <c r="D152" i="16" s="1"/>
  <c r="C151" i="16"/>
  <c r="D151" i="16" s="1"/>
  <c r="A36" i="19"/>
  <c r="D98" i="19"/>
  <c r="U24" i="19"/>
  <c r="B136" i="19"/>
  <c r="B104" i="19"/>
  <c r="B140" i="19"/>
  <c r="P124" i="19"/>
  <c r="C124" i="19"/>
  <c r="C122" i="19"/>
  <c r="B119" i="19"/>
  <c r="C110" i="19"/>
  <c r="C108" i="19"/>
  <c r="P110" i="19"/>
  <c r="B101" i="19"/>
  <c r="A133" i="19"/>
  <c r="A22" i="19"/>
  <c r="A20" i="19"/>
  <c r="C143" i="16"/>
  <c r="D143" i="16" s="1"/>
  <c r="C144" i="16"/>
  <c r="D144" i="16" s="1"/>
  <c r="C145" i="16"/>
  <c r="D145" i="16" s="1"/>
  <c r="C146" i="16"/>
  <c r="D146" i="16" s="1"/>
  <c r="C147" i="16"/>
  <c r="D147" i="16" s="1"/>
  <c r="C142" i="16"/>
  <c r="D142" i="16" s="1"/>
  <c r="C136" i="16"/>
  <c r="D136" i="16" s="1"/>
  <c r="C137" i="16"/>
  <c r="D137" i="16" s="1"/>
  <c r="C138" i="16"/>
  <c r="D138" i="16" s="1"/>
  <c r="C133" i="16"/>
  <c r="D133" i="16" s="1"/>
  <c r="C134" i="16"/>
  <c r="D134" i="16" s="1"/>
  <c r="C135" i="16"/>
  <c r="D135" i="16" s="1"/>
  <c r="C132" i="16"/>
  <c r="D132" i="16" s="1"/>
  <c r="D70" i="21"/>
  <c r="D69" i="21"/>
  <c r="D68" i="21"/>
  <c r="D67" i="21"/>
  <c r="D66" i="21"/>
  <c r="C228" i="16" l="1"/>
  <c r="D228" i="16" s="1"/>
  <c r="C229" i="16"/>
  <c r="D229" i="16" s="1"/>
  <c r="C230" i="16"/>
  <c r="D230" i="16" s="1"/>
  <c r="C231" i="16"/>
  <c r="D231" i="16" s="1"/>
  <c r="C232" i="16"/>
  <c r="D232" i="16" s="1"/>
  <c r="C233" i="16"/>
  <c r="D233" i="16" s="1"/>
  <c r="C227" i="16"/>
  <c r="D227" i="16" s="1"/>
  <c r="C223" i="16"/>
  <c r="D223" i="16" s="1"/>
  <c r="C222" i="16"/>
  <c r="D222" i="16" s="1"/>
  <c r="C221" i="16"/>
  <c r="D221" i="16" s="1"/>
  <c r="C220" i="16"/>
  <c r="D220" i="16" s="1"/>
  <c r="C214" i="16" l="1"/>
  <c r="D214" i="16" s="1"/>
  <c r="C215" i="16"/>
  <c r="D215" i="16" s="1"/>
  <c r="C216" i="16"/>
  <c r="D216" i="16" s="1"/>
  <c r="C213" i="16"/>
  <c r="D213" i="16" s="1"/>
  <c r="C212" i="16"/>
  <c r="D212" i="16" s="1"/>
  <c r="A40" i="19" l="1"/>
  <c r="C76" i="15" l="1"/>
  <c r="C73" i="15"/>
  <c r="B70" i="15"/>
  <c r="B67" i="15"/>
  <c r="B157" i="15"/>
  <c r="A32" i="19" l="1"/>
  <c r="V190" i="15" l="1"/>
  <c r="V184" i="15"/>
  <c r="V180" i="15"/>
  <c r="V172" i="15"/>
  <c r="B190" i="15" l="1"/>
  <c r="B188" i="15"/>
  <c r="B186" i="15"/>
  <c r="B184" i="15"/>
  <c r="B182" i="15"/>
  <c r="B180" i="15"/>
  <c r="B178" i="15"/>
  <c r="B176" i="15"/>
  <c r="B174" i="15"/>
  <c r="B172" i="15"/>
  <c r="B170" i="15"/>
  <c r="B168" i="15"/>
  <c r="B166" i="15"/>
  <c r="B164" i="15"/>
  <c r="B161" i="15"/>
  <c r="B159" i="15"/>
  <c r="B155" i="15"/>
  <c r="B36" i="15" l="1"/>
  <c r="B88" i="14"/>
  <c r="C183" i="16" l="1"/>
  <c r="D183" i="16" s="1"/>
  <c r="C74" i="16"/>
  <c r="D74" i="16" s="1"/>
  <c r="C11" i="16"/>
  <c r="D11" i="16" s="1"/>
  <c r="C208" i="16" l="1"/>
  <c r="D208" i="16" s="1"/>
  <c r="C207" i="16"/>
  <c r="D207" i="16" s="1"/>
  <c r="C206" i="16"/>
  <c r="D206" i="16" s="1"/>
  <c r="C205" i="16"/>
  <c r="D205" i="16" s="1"/>
  <c r="C204" i="16"/>
  <c r="D204" i="16" s="1"/>
  <c r="C203" i="16"/>
  <c r="D203" i="16" s="1"/>
  <c r="C202" i="16"/>
  <c r="D202" i="16" s="1"/>
  <c r="C198" i="16"/>
  <c r="D198" i="16" s="1"/>
  <c r="C197" i="16"/>
  <c r="D197" i="16" s="1"/>
  <c r="C196" i="16"/>
  <c r="D196" i="16" s="1"/>
  <c r="C195" i="16"/>
  <c r="D195" i="16" s="1"/>
  <c r="C194" i="16"/>
  <c r="D194" i="16" s="1"/>
  <c r="C193" i="16"/>
  <c r="D193" i="16" s="1"/>
  <c r="C192" i="16"/>
  <c r="D192" i="16" s="1"/>
  <c r="C191" i="16"/>
  <c r="D191" i="16" s="1"/>
  <c r="C190" i="16"/>
  <c r="D190" i="16" s="1"/>
  <c r="C189" i="16"/>
  <c r="D189" i="16" s="1"/>
  <c r="C185" i="16"/>
  <c r="D185" i="16" s="1"/>
  <c r="C184" i="16"/>
  <c r="D184" i="16" s="1"/>
  <c r="C168" i="16"/>
  <c r="D168" i="16" s="1"/>
  <c r="C180" i="16"/>
  <c r="D180" i="16" s="1"/>
  <c r="C181" i="16"/>
  <c r="D181" i="16" s="1"/>
  <c r="C176" i="16"/>
  <c r="D176" i="16" s="1"/>
  <c r="C182" i="16"/>
  <c r="D182" i="16" s="1"/>
  <c r="C172" i="16"/>
  <c r="D172" i="16" s="1"/>
  <c r="C179" i="16"/>
  <c r="D179" i="16" s="1"/>
  <c r="C178" i="16"/>
  <c r="D178" i="16" s="1"/>
  <c r="C170" i="16"/>
  <c r="D170" i="16" s="1"/>
  <c r="C174" i="16"/>
  <c r="D174" i="16" s="1"/>
  <c r="C167" i="16"/>
  <c r="D167" i="16" s="1"/>
  <c r="C169" i="16"/>
  <c r="D169" i="16" s="1"/>
  <c r="C173" i="16"/>
  <c r="D173" i="16" s="1"/>
  <c r="C177" i="16"/>
  <c r="D177" i="16" s="1"/>
  <c r="C171" i="16"/>
  <c r="D171" i="16" s="1"/>
  <c r="C175" i="16"/>
  <c r="D175" i="16" s="1"/>
  <c r="C162" i="16"/>
  <c r="D162" i="16" s="1"/>
  <c r="C163" i="16"/>
  <c r="D163" i="16" s="1"/>
  <c r="C161" i="16"/>
  <c r="D161" i="16" s="1"/>
  <c r="C160" i="16"/>
  <c r="D160" i="16" s="1"/>
  <c r="C125" i="16" l="1"/>
  <c r="D125" i="16" s="1"/>
  <c r="C128" i="16"/>
  <c r="D128" i="16" s="1"/>
  <c r="C127" i="16"/>
  <c r="D127" i="16" s="1"/>
  <c r="C126" i="16"/>
  <c r="D126" i="16" s="1"/>
  <c r="C124" i="16"/>
  <c r="D124" i="16" s="1"/>
  <c r="C123" i="16"/>
  <c r="D123" i="16" s="1"/>
  <c r="C117" i="16" l="1"/>
  <c r="D117" i="16" s="1"/>
  <c r="C119" i="16"/>
  <c r="D119" i="16" s="1"/>
  <c r="C118" i="16"/>
  <c r="D118" i="16" s="1"/>
  <c r="C116" i="16"/>
  <c r="D116" i="16" s="1"/>
  <c r="C106" i="16"/>
  <c r="D106" i="16" s="1"/>
  <c r="C107" i="16"/>
  <c r="D107" i="16" s="1"/>
  <c r="C108" i="16"/>
  <c r="D108" i="16" s="1"/>
  <c r="C109" i="16"/>
  <c r="D109" i="16" s="1"/>
  <c r="C110" i="16"/>
  <c r="D110" i="16" s="1"/>
  <c r="C111" i="16"/>
  <c r="D111" i="16" s="1"/>
  <c r="C105" i="16"/>
  <c r="D105" i="16" s="1"/>
  <c r="C112" i="16"/>
  <c r="D112" i="16" s="1"/>
  <c r="D3" i="21" l="1"/>
  <c r="D14" i="21"/>
  <c r="D2" i="21"/>
  <c r="D17" i="18" l="1"/>
  <c r="P19" i="18" l="1"/>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N20" i="18" l="1"/>
  <c r="O20" i="18" s="1"/>
  <c r="Q20" i="18" s="1"/>
  <c r="N21" i="18"/>
  <c r="O21" i="18" s="1"/>
  <c r="Q21" i="18" s="1"/>
  <c r="N22" i="18"/>
  <c r="O22" i="18" s="1"/>
  <c r="Q22" i="18" s="1"/>
  <c r="N23" i="18"/>
  <c r="O23" i="18" s="1"/>
  <c r="Q23" i="18" s="1"/>
  <c r="N24" i="18"/>
  <c r="O24" i="18" s="1"/>
  <c r="Q24" i="18" s="1"/>
  <c r="N25" i="18"/>
  <c r="O25" i="18" s="1"/>
  <c r="Q25" i="18" s="1"/>
  <c r="N26" i="18"/>
  <c r="O26" i="18" s="1"/>
  <c r="Q26" i="18" s="1"/>
  <c r="N27" i="18"/>
  <c r="O27" i="18" s="1"/>
  <c r="Q27" i="18" s="1"/>
  <c r="N28" i="18"/>
  <c r="O28" i="18" s="1"/>
  <c r="Q28" i="18" s="1"/>
  <c r="N29" i="18"/>
  <c r="O29" i="18" s="1"/>
  <c r="Q29" i="18" s="1"/>
  <c r="N30" i="18"/>
  <c r="O30" i="18" s="1"/>
  <c r="Q30" i="18" s="1"/>
  <c r="N31" i="18"/>
  <c r="O31" i="18" s="1"/>
  <c r="Q31" i="18" s="1"/>
  <c r="N32" i="18"/>
  <c r="O32" i="18" s="1"/>
  <c r="Q32" i="18" s="1"/>
  <c r="N33" i="18"/>
  <c r="O33" i="18" s="1"/>
  <c r="Q33" i="18" s="1"/>
  <c r="N34" i="18"/>
  <c r="O34" i="18" s="1"/>
  <c r="Q34" i="18" s="1"/>
  <c r="N35" i="18"/>
  <c r="O35" i="18" s="1"/>
  <c r="Q35" i="18" s="1"/>
  <c r="N36" i="18"/>
  <c r="O36" i="18" s="1"/>
  <c r="Q36" i="18" s="1"/>
  <c r="N37" i="18"/>
  <c r="O37" i="18" s="1"/>
  <c r="Q37" i="18" s="1"/>
  <c r="N38" i="18"/>
  <c r="O38" i="18" s="1"/>
  <c r="Q38" i="18" s="1"/>
  <c r="N39" i="18"/>
  <c r="O39" i="18" s="1"/>
  <c r="Q39" i="18" s="1"/>
  <c r="N40" i="18"/>
  <c r="O40" i="18" s="1"/>
  <c r="Q40" i="18" s="1"/>
  <c r="N41" i="18"/>
  <c r="O41" i="18" s="1"/>
  <c r="Q41" i="18" s="1"/>
  <c r="N42" i="18"/>
  <c r="O42" i="18" s="1"/>
  <c r="Q42" i="18" s="1"/>
  <c r="N43" i="18"/>
  <c r="O43" i="18" s="1"/>
  <c r="Q43" i="18" s="1"/>
  <c r="N44" i="18"/>
  <c r="O44" i="18" s="1"/>
  <c r="Q44" i="18" s="1"/>
  <c r="N45" i="18"/>
  <c r="O45" i="18" s="1"/>
  <c r="Q45" i="18" s="1"/>
  <c r="N46" i="18"/>
  <c r="O46" i="18" s="1"/>
  <c r="Q46" i="18" s="1"/>
  <c r="N47" i="18"/>
  <c r="O47" i="18" s="1"/>
  <c r="Q47" i="18" s="1"/>
  <c r="N48" i="18"/>
  <c r="O48" i="18" s="1"/>
  <c r="Q48" i="18" s="1"/>
  <c r="N49" i="18"/>
  <c r="O49" i="18" s="1"/>
  <c r="Q49" i="18" s="1"/>
  <c r="N50" i="18"/>
  <c r="O50" i="18" s="1"/>
  <c r="Q50" i="18" s="1"/>
  <c r="N51" i="18"/>
  <c r="O51" i="18" s="1"/>
  <c r="Q51" i="18" s="1"/>
  <c r="N52" i="18"/>
  <c r="O52" i="18" s="1"/>
  <c r="Q52" i="18" s="1"/>
  <c r="N53" i="18"/>
  <c r="O53" i="18" s="1"/>
  <c r="Q53" i="18" s="1"/>
  <c r="N54" i="18"/>
  <c r="O54" i="18" s="1"/>
  <c r="Q54" i="18" s="1"/>
  <c r="N55" i="18"/>
  <c r="O55" i="18" s="1"/>
  <c r="Q55" i="18" s="1"/>
  <c r="N56" i="18"/>
  <c r="O56" i="18" s="1"/>
  <c r="Q56" i="18" s="1"/>
  <c r="N57" i="18"/>
  <c r="O57" i="18" s="1"/>
  <c r="Q57" i="18" s="1"/>
  <c r="N58" i="18"/>
  <c r="O58" i="18" s="1"/>
  <c r="Q58" i="18" s="1"/>
  <c r="N59" i="18"/>
  <c r="O59" i="18" s="1"/>
  <c r="Q59" i="18" s="1"/>
  <c r="N60" i="18"/>
  <c r="O60" i="18" s="1"/>
  <c r="Q60" i="18" s="1"/>
  <c r="N61" i="18"/>
  <c r="O61" i="18" s="1"/>
  <c r="Q61" i="18" s="1"/>
  <c r="N62" i="18"/>
  <c r="O62" i="18" s="1"/>
  <c r="Q62" i="18" s="1"/>
  <c r="N63" i="18"/>
  <c r="O63" i="18" s="1"/>
  <c r="Q63" i="18" s="1"/>
  <c r="N64" i="18"/>
  <c r="O64" i="18" s="1"/>
  <c r="Q64" i="18" s="1"/>
  <c r="N65" i="18"/>
  <c r="O65" i="18" s="1"/>
  <c r="Q65" i="18" s="1"/>
  <c r="N66" i="18"/>
  <c r="O66" i="18" s="1"/>
  <c r="Q66" i="18" s="1"/>
  <c r="N67" i="18"/>
  <c r="O67" i="18" s="1"/>
  <c r="Q67" i="18" s="1"/>
  <c r="N68" i="18"/>
  <c r="O68" i="18" s="1"/>
  <c r="Q68" i="18" s="1"/>
  <c r="N69" i="18"/>
  <c r="O69" i="18" s="1"/>
  <c r="Q69" i="18" s="1"/>
  <c r="N70" i="18"/>
  <c r="O70" i="18" s="1"/>
  <c r="Q70" i="18" s="1"/>
  <c r="N71" i="18"/>
  <c r="O71" i="18" s="1"/>
  <c r="Q71" i="18" s="1"/>
  <c r="N72" i="18"/>
  <c r="O72" i="18" s="1"/>
  <c r="Q72" i="18" s="1"/>
  <c r="N73" i="18"/>
  <c r="O73" i="18" s="1"/>
  <c r="Q73" i="18" s="1"/>
  <c r="N74" i="18"/>
  <c r="O74" i="18" s="1"/>
  <c r="Q74" i="18" s="1"/>
  <c r="N19" i="18"/>
  <c r="O19" i="18" s="1"/>
  <c r="Q19" i="18" s="1"/>
  <c r="D60" i="21" l="1"/>
  <c r="D28" i="21" l="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4" i="21"/>
  <c r="D15" i="21"/>
  <c r="D16" i="21"/>
  <c r="D18" i="21"/>
  <c r="D20" i="21"/>
  <c r="D22" i="21"/>
  <c r="D19" i="21"/>
  <c r="D21" i="21"/>
  <c r="D23" i="21"/>
  <c r="D25" i="21"/>
  <c r="D27" i="21"/>
  <c r="D26" i="21"/>
  <c r="D17" i="21"/>
  <c r="D24" i="21"/>
  <c r="A4" i="14" l="1"/>
  <c r="A4" i="15" l="1"/>
  <c r="A3" i="18"/>
  <c r="A4" i="19"/>
  <c r="A4" i="20"/>
  <c r="A38" i="19"/>
  <c r="A6" i="14"/>
  <c r="A6" i="15"/>
  <c r="A5" i="18"/>
  <c r="A6" i="19"/>
  <c r="A6" i="20"/>
  <c r="B9" i="11" l="1"/>
  <c r="D13" i="21" l="1"/>
  <c r="D62" i="21"/>
  <c r="D61" i="21"/>
  <c r="D12" i="21"/>
  <c r="D10" i="21" l="1"/>
  <c r="A1" i="18" l="1"/>
  <c r="A8" i="18"/>
  <c r="A11" i="18"/>
  <c r="A14" i="18"/>
  <c r="E16" i="18"/>
  <c r="A17" i="18"/>
  <c r="B17" i="18"/>
  <c r="C17" i="18"/>
  <c r="E17" i="18"/>
  <c r="G19" i="18"/>
  <c r="H19" i="18" s="1"/>
  <c r="I19" i="18"/>
  <c r="J19" i="18" s="1"/>
  <c r="K19" i="18"/>
  <c r="L19" i="18" s="1"/>
  <c r="F20" i="18"/>
  <c r="M20" i="18" s="1"/>
  <c r="G20" i="18"/>
  <c r="H20" i="18" s="1"/>
  <c r="I20" i="18"/>
  <c r="J20" i="18" s="1"/>
  <c r="K20" i="18"/>
  <c r="L20" i="18" s="1"/>
  <c r="F21" i="18"/>
  <c r="M21" i="18" s="1"/>
  <c r="G21" i="18"/>
  <c r="H21" i="18" s="1"/>
  <c r="I21" i="18"/>
  <c r="J21" i="18" s="1"/>
  <c r="K21" i="18"/>
  <c r="L21" i="18" s="1"/>
  <c r="F22" i="18"/>
  <c r="M22" i="18" s="1"/>
  <c r="G22" i="18"/>
  <c r="H22" i="18" s="1"/>
  <c r="I22" i="18"/>
  <c r="J22" i="18" s="1"/>
  <c r="K22" i="18"/>
  <c r="L22" i="18" s="1"/>
  <c r="F23" i="18"/>
  <c r="M23" i="18" s="1"/>
  <c r="G23" i="18"/>
  <c r="H23" i="18" s="1"/>
  <c r="I23" i="18"/>
  <c r="J23" i="18" s="1"/>
  <c r="K23" i="18"/>
  <c r="L23" i="18" s="1"/>
  <c r="F24" i="18"/>
  <c r="M24" i="18" s="1"/>
  <c r="G24" i="18"/>
  <c r="H24" i="18" s="1"/>
  <c r="I24" i="18"/>
  <c r="J24" i="18" s="1"/>
  <c r="K24" i="18"/>
  <c r="L24" i="18" s="1"/>
  <c r="F25" i="18"/>
  <c r="M25" i="18" s="1"/>
  <c r="G25" i="18"/>
  <c r="H25" i="18" s="1"/>
  <c r="I25" i="18"/>
  <c r="J25" i="18" s="1"/>
  <c r="K25" i="18"/>
  <c r="L25" i="18" s="1"/>
  <c r="F26" i="18"/>
  <c r="M26" i="18" s="1"/>
  <c r="G26" i="18"/>
  <c r="H26" i="18" s="1"/>
  <c r="I26" i="18"/>
  <c r="J26" i="18" s="1"/>
  <c r="K26" i="18"/>
  <c r="L26" i="18" s="1"/>
  <c r="F27" i="18"/>
  <c r="M27" i="18" s="1"/>
  <c r="G27" i="18"/>
  <c r="H27" i="18" s="1"/>
  <c r="I27" i="18"/>
  <c r="J27" i="18" s="1"/>
  <c r="K27" i="18"/>
  <c r="L27" i="18" s="1"/>
  <c r="F28" i="18"/>
  <c r="M28" i="18" s="1"/>
  <c r="G28" i="18"/>
  <c r="H28" i="18" s="1"/>
  <c r="I28" i="18"/>
  <c r="J28" i="18" s="1"/>
  <c r="K28" i="18"/>
  <c r="L28" i="18" s="1"/>
  <c r="F29" i="18"/>
  <c r="M29" i="18" s="1"/>
  <c r="G29" i="18"/>
  <c r="H29" i="18" s="1"/>
  <c r="I29" i="18"/>
  <c r="J29" i="18" s="1"/>
  <c r="K29" i="18"/>
  <c r="L29" i="18" s="1"/>
  <c r="F30" i="18"/>
  <c r="M30" i="18" s="1"/>
  <c r="G30" i="18"/>
  <c r="H30" i="18" s="1"/>
  <c r="I30" i="18"/>
  <c r="J30" i="18" s="1"/>
  <c r="K30" i="18"/>
  <c r="L30" i="18" s="1"/>
  <c r="F31" i="18"/>
  <c r="M31" i="18" s="1"/>
  <c r="G31" i="18"/>
  <c r="H31" i="18" s="1"/>
  <c r="I31" i="18"/>
  <c r="J31" i="18" s="1"/>
  <c r="K31" i="18"/>
  <c r="L31" i="18" s="1"/>
  <c r="F32" i="18"/>
  <c r="M32" i="18" s="1"/>
  <c r="G32" i="18"/>
  <c r="H32" i="18" s="1"/>
  <c r="I32" i="18"/>
  <c r="J32" i="18" s="1"/>
  <c r="K32" i="18"/>
  <c r="L32" i="18" s="1"/>
  <c r="F33" i="18"/>
  <c r="M33" i="18" s="1"/>
  <c r="G33" i="18"/>
  <c r="H33" i="18" s="1"/>
  <c r="I33" i="18"/>
  <c r="J33" i="18" s="1"/>
  <c r="K33" i="18"/>
  <c r="L33" i="18" s="1"/>
  <c r="F34" i="18"/>
  <c r="M34" i="18" s="1"/>
  <c r="G34" i="18"/>
  <c r="H34" i="18" s="1"/>
  <c r="I34" i="18"/>
  <c r="J34" i="18" s="1"/>
  <c r="K34" i="18"/>
  <c r="L34" i="18" s="1"/>
  <c r="F35" i="18"/>
  <c r="M35" i="18" s="1"/>
  <c r="G35" i="18"/>
  <c r="H35" i="18" s="1"/>
  <c r="I35" i="18"/>
  <c r="J35" i="18" s="1"/>
  <c r="K35" i="18"/>
  <c r="L35" i="18" s="1"/>
  <c r="F36" i="18"/>
  <c r="M36" i="18" s="1"/>
  <c r="G36" i="18"/>
  <c r="H36" i="18" s="1"/>
  <c r="I36" i="18"/>
  <c r="J36" i="18" s="1"/>
  <c r="K36" i="18"/>
  <c r="L36" i="18" s="1"/>
  <c r="F37" i="18"/>
  <c r="M37" i="18" s="1"/>
  <c r="G37" i="18"/>
  <c r="H37" i="18" s="1"/>
  <c r="I37" i="18"/>
  <c r="J37" i="18" s="1"/>
  <c r="K37" i="18"/>
  <c r="L37" i="18" s="1"/>
  <c r="F38" i="18"/>
  <c r="M38" i="18" s="1"/>
  <c r="G38" i="18"/>
  <c r="H38" i="18" s="1"/>
  <c r="I38" i="18"/>
  <c r="J38" i="18" s="1"/>
  <c r="K38" i="18"/>
  <c r="L38" i="18" s="1"/>
  <c r="F39" i="18"/>
  <c r="M39" i="18" s="1"/>
  <c r="G39" i="18"/>
  <c r="H39" i="18" s="1"/>
  <c r="I39" i="18"/>
  <c r="J39" i="18" s="1"/>
  <c r="K39" i="18"/>
  <c r="L39" i="18" s="1"/>
  <c r="F40" i="18"/>
  <c r="M40" i="18" s="1"/>
  <c r="G40" i="18"/>
  <c r="H40" i="18" s="1"/>
  <c r="I40" i="18"/>
  <c r="J40" i="18" s="1"/>
  <c r="K40" i="18"/>
  <c r="L40" i="18" s="1"/>
  <c r="F41" i="18"/>
  <c r="M41" i="18" s="1"/>
  <c r="G41" i="18"/>
  <c r="H41" i="18" s="1"/>
  <c r="I41" i="18"/>
  <c r="J41" i="18" s="1"/>
  <c r="K41" i="18"/>
  <c r="L41" i="18" s="1"/>
  <c r="F42" i="18"/>
  <c r="M42" i="18" s="1"/>
  <c r="G42" i="18"/>
  <c r="H42" i="18" s="1"/>
  <c r="I42" i="18"/>
  <c r="J42" i="18" s="1"/>
  <c r="K42" i="18"/>
  <c r="L42" i="18" s="1"/>
  <c r="F43" i="18"/>
  <c r="M43" i="18" s="1"/>
  <c r="G43" i="18"/>
  <c r="H43" i="18" s="1"/>
  <c r="I43" i="18"/>
  <c r="J43" i="18" s="1"/>
  <c r="K43" i="18"/>
  <c r="L43" i="18" s="1"/>
  <c r="F44" i="18"/>
  <c r="M44" i="18" s="1"/>
  <c r="G44" i="18"/>
  <c r="H44" i="18" s="1"/>
  <c r="I44" i="18"/>
  <c r="J44" i="18" s="1"/>
  <c r="K44" i="18"/>
  <c r="L44" i="18" s="1"/>
  <c r="F45" i="18"/>
  <c r="M45" i="18" s="1"/>
  <c r="G45" i="18"/>
  <c r="H45" i="18" s="1"/>
  <c r="I45" i="18"/>
  <c r="J45" i="18" s="1"/>
  <c r="K45" i="18"/>
  <c r="L45" i="18" s="1"/>
  <c r="F46" i="18"/>
  <c r="M46" i="18" s="1"/>
  <c r="G46" i="18"/>
  <c r="H46" i="18" s="1"/>
  <c r="I46" i="18"/>
  <c r="J46" i="18" s="1"/>
  <c r="K46" i="18"/>
  <c r="L46" i="18" s="1"/>
  <c r="F47" i="18"/>
  <c r="M47" i="18" s="1"/>
  <c r="G47" i="18"/>
  <c r="H47" i="18" s="1"/>
  <c r="I47" i="18"/>
  <c r="J47" i="18" s="1"/>
  <c r="K47" i="18"/>
  <c r="L47" i="18" s="1"/>
  <c r="F48" i="18"/>
  <c r="M48" i="18" s="1"/>
  <c r="G48" i="18"/>
  <c r="H48" i="18" s="1"/>
  <c r="I48" i="18"/>
  <c r="J48" i="18" s="1"/>
  <c r="K48" i="18"/>
  <c r="L48" i="18" s="1"/>
  <c r="F49" i="18"/>
  <c r="M49" i="18" s="1"/>
  <c r="G49" i="18"/>
  <c r="H49" i="18" s="1"/>
  <c r="I49" i="18"/>
  <c r="J49" i="18" s="1"/>
  <c r="K49" i="18"/>
  <c r="L49" i="18" s="1"/>
  <c r="F50" i="18"/>
  <c r="M50" i="18" s="1"/>
  <c r="G50" i="18"/>
  <c r="H50" i="18" s="1"/>
  <c r="I50" i="18"/>
  <c r="J50" i="18" s="1"/>
  <c r="K50" i="18"/>
  <c r="L50" i="18" s="1"/>
  <c r="F51" i="18"/>
  <c r="M51" i="18" s="1"/>
  <c r="G51" i="18"/>
  <c r="H51" i="18" s="1"/>
  <c r="I51" i="18"/>
  <c r="J51" i="18" s="1"/>
  <c r="K51" i="18"/>
  <c r="L51" i="18" s="1"/>
  <c r="F52" i="18"/>
  <c r="M52" i="18" s="1"/>
  <c r="G52" i="18"/>
  <c r="H52" i="18" s="1"/>
  <c r="I52" i="18"/>
  <c r="J52" i="18" s="1"/>
  <c r="K52" i="18"/>
  <c r="L52" i="18" s="1"/>
  <c r="F53" i="18"/>
  <c r="M53" i="18" s="1"/>
  <c r="G53" i="18"/>
  <c r="H53" i="18" s="1"/>
  <c r="I53" i="18"/>
  <c r="J53" i="18" s="1"/>
  <c r="K53" i="18"/>
  <c r="L53" i="18" s="1"/>
  <c r="F54" i="18"/>
  <c r="M54" i="18" s="1"/>
  <c r="G54" i="18"/>
  <c r="H54" i="18" s="1"/>
  <c r="I54" i="18"/>
  <c r="J54" i="18" s="1"/>
  <c r="K54" i="18"/>
  <c r="L54" i="18" s="1"/>
  <c r="F55" i="18"/>
  <c r="M55" i="18" s="1"/>
  <c r="G55" i="18"/>
  <c r="H55" i="18" s="1"/>
  <c r="I55" i="18"/>
  <c r="J55" i="18" s="1"/>
  <c r="K55" i="18"/>
  <c r="L55" i="18" s="1"/>
  <c r="F56" i="18"/>
  <c r="M56" i="18" s="1"/>
  <c r="G56" i="18"/>
  <c r="H56" i="18" s="1"/>
  <c r="I56" i="18"/>
  <c r="J56" i="18" s="1"/>
  <c r="K56" i="18"/>
  <c r="L56" i="18" s="1"/>
  <c r="F57" i="18"/>
  <c r="M57" i="18" s="1"/>
  <c r="G57" i="18"/>
  <c r="H57" i="18" s="1"/>
  <c r="I57" i="18"/>
  <c r="J57" i="18" s="1"/>
  <c r="K57" i="18"/>
  <c r="L57" i="18" s="1"/>
  <c r="F58" i="18"/>
  <c r="M58" i="18" s="1"/>
  <c r="G58" i="18"/>
  <c r="H58" i="18" s="1"/>
  <c r="I58" i="18"/>
  <c r="J58" i="18" s="1"/>
  <c r="K58" i="18"/>
  <c r="L58" i="18" s="1"/>
  <c r="F59" i="18"/>
  <c r="M59" i="18" s="1"/>
  <c r="G59" i="18"/>
  <c r="H59" i="18" s="1"/>
  <c r="I59" i="18"/>
  <c r="J59" i="18" s="1"/>
  <c r="K59" i="18"/>
  <c r="L59" i="18" s="1"/>
  <c r="F60" i="18"/>
  <c r="M60" i="18" s="1"/>
  <c r="G60" i="18"/>
  <c r="H60" i="18" s="1"/>
  <c r="I60" i="18"/>
  <c r="J60" i="18" s="1"/>
  <c r="K60" i="18"/>
  <c r="L60" i="18" s="1"/>
  <c r="F61" i="18"/>
  <c r="M61" i="18" s="1"/>
  <c r="G61" i="18"/>
  <c r="H61" i="18" s="1"/>
  <c r="I61" i="18"/>
  <c r="J61" i="18" s="1"/>
  <c r="K61" i="18"/>
  <c r="L61" i="18" s="1"/>
  <c r="F62" i="18"/>
  <c r="M62" i="18" s="1"/>
  <c r="G62" i="18"/>
  <c r="H62" i="18" s="1"/>
  <c r="I62" i="18"/>
  <c r="J62" i="18" s="1"/>
  <c r="K62" i="18"/>
  <c r="L62" i="18" s="1"/>
  <c r="F63" i="18"/>
  <c r="M63" i="18" s="1"/>
  <c r="G63" i="18"/>
  <c r="H63" i="18" s="1"/>
  <c r="I63" i="18"/>
  <c r="J63" i="18" s="1"/>
  <c r="K63" i="18"/>
  <c r="L63" i="18" s="1"/>
  <c r="F64" i="18"/>
  <c r="M64" i="18" s="1"/>
  <c r="G64" i="18"/>
  <c r="H64" i="18" s="1"/>
  <c r="I64" i="18"/>
  <c r="J64" i="18" s="1"/>
  <c r="K64" i="18"/>
  <c r="L64" i="18" s="1"/>
  <c r="F65" i="18"/>
  <c r="M65" i="18" s="1"/>
  <c r="G65" i="18"/>
  <c r="H65" i="18" s="1"/>
  <c r="I65" i="18"/>
  <c r="J65" i="18" s="1"/>
  <c r="K65" i="18"/>
  <c r="L65" i="18" s="1"/>
  <c r="F66" i="18"/>
  <c r="M66" i="18" s="1"/>
  <c r="G66" i="18"/>
  <c r="H66" i="18" s="1"/>
  <c r="I66" i="18"/>
  <c r="J66" i="18" s="1"/>
  <c r="K66" i="18"/>
  <c r="L66" i="18" s="1"/>
  <c r="F67" i="18"/>
  <c r="M67" i="18" s="1"/>
  <c r="G67" i="18"/>
  <c r="H67" i="18" s="1"/>
  <c r="I67" i="18"/>
  <c r="J67" i="18" s="1"/>
  <c r="K67" i="18"/>
  <c r="L67" i="18" s="1"/>
  <c r="F68" i="18"/>
  <c r="M68" i="18" s="1"/>
  <c r="G68" i="18"/>
  <c r="H68" i="18" s="1"/>
  <c r="I68" i="18"/>
  <c r="J68" i="18" s="1"/>
  <c r="K68" i="18"/>
  <c r="L68" i="18" s="1"/>
  <c r="F69" i="18"/>
  <c r="M69" i="18" s="1"/>
  <c r="G69" i="18"/>
  <c r="H69" i="18" s="1"/>
  <c r="I69" i="18"/>
  <c r="J69" i="18" s="1"/>
  <c r="K69" i="18"/>
  <c r="L69" i="18" s="1"/>
  <c r="F70" i="18"/>
  <c r="M70" i="18" s="1"/>
  <c r="G70" i="18"/>
  <c r="H70" i="18" s="1"/>
  <c r="I70" i="18"/>
  <c r="J70" i="18" s="1"/>
  <c r="K70" i="18"/>
  <c r="L70" i="18" s="1"/>
  <c r="F71" i="18"/>
  <c r="M71" i="18" s="1"/>
  <c r="G71" i="18"/>
  <c r="H71" i="18" s="1"/>
  <c r="I71" i="18"/>
  <c r="J71" i="18" s="1"/>
  <c r="K71" i="18"/>
  <c r="L71" i="18" s="1"/>
  <c r="F72" i="18"/>
  <c r="M72" i="18" s="1"/>
  <c r="G72" i="18"/>
  <c r="H72" i="18" s="1"/>
  <c r="I72" i="18"/>
  <c r="J72" i="18" s="1"/>
  <c r="K72" i="18"/>
  <c r="L72" i="18" s="1"/>
  <c r="F73" i="18"/>
  <c r="M73" i="18" s="1"/>
  <c r="G73" i="18"/>
  <c r="H73" i="18" s="1"/>
  <c r="I73" i="18"/>
  <c r="J73" i="18" s="1"/>
  <c r="K73" i="18"/>
  <c r="L73" i="18" s="1"/>
  <c r="F74" i="18"/>
  <c r="M74" i="18" s="1"/>
  <c r="G74" i="18"/>
  <c r="H74" i="18" s="1"/>
  <c r="I74" i="18"/>
  <c r="J74" i="18" s="1"/>
  <c r="K74" i="18"/>
  <c r="L74" i="18" s="1"/>
  <c r="C75" i="18"/>
  <c r="F17" i="18" s="1"/>
  <c r="F16" i="18" s="1"/>
  <c r="C77" i="18"/>
  <c r="C79" i="18"/>
  <c r="C80" i="18"/>
  <c r="C81" i="18"/>
  <c r="A84" i="18"/>
  <c r="A87" i="18"/>
  <c r="A91" i="18"/>
  <c r="A95" i="18"/>
  <c r="H75" i="18" l="1"/>
  <c r="D79" i="18" s="1"/>
  <c r="L75" i="18"/>
  <c r="D81" i="18" s="1"/>
  <c r="J75" i="18"/>
  <c r="D80" i="18" s="1"/>
  <c r="B76" i="18"/>
  <c r="B75" i="18" s="1"/>
  <c r="A1" i="11"/>
  <c r="L77" i="18" l="1"/>
  <c r="A40" i="20"/>
  <c r="A23" i="20"/>
  <c r="A17" i="20"/>
  <c r="H93" i="19"/>
  <c r="D4" i="21"/>
  <c r="D5" i="21"/>
  <c r="D6" i="21"/>
  <c r="D7" i="21"/>
  <c r="M19" i="18" s="1"/>
  <c r="D65" i="21"/>
  <c r="D8" i="21"/>
  <c r="D9" i="21"/>
  <c r="D11" i="21"/>
  <c r="D63" i="21"/>
  <c r="A2" i="15" l="1"/>
  <c r="C68" i="16" l="1"/>
  <c r="D68" i="16" s="1"/>
  <c r="C101" i="16" l="1"/>
  <c r="D101" i="16" s="1"/>
  <c r="C100" i="16"/>
  <c r="D100" i="16" s="1"/>
  <c r="C99" i="16"/>
  <c r="D99" i="16" s="1"/>
  <c r="C95" i="16"/>
  <c r="D95" i="16" s="1"/>
  <c r="C94" i="16"/>
  <c r="D94" i="16" s="1"/>
  <c r="C93" i="16"/>
  <c r="D93" i="16" s="1"/>
  <c r="C89" i="16"/>
  <c r="D89" i="16" s="1"/>
  <c r="C88" i="16"/>
  <c r="D88" i="16" s="1"/>
  <c r="C87" i="16"/>
  <c r="D87" i="16" s="1"/>
  <c r="C86" i="16"/>
  <c r="D86" i="16" s="1"/>
  <c r="C82" i="16"/>
  <c r="D82" i="16" s="1"/>
  <c r="C81" i="16"/>
  <c r="D81" i="16" s="1"/>
  <c r="C80" i="16"/>
  <c r="D80" i="16" s="1"/>
  <c r="C79" i="16"/>
  <c r="D79" i="16" s="1"/>
  <c r="C75" i="16"/>
  <c r="D75" i="16" s="1"/>
  <c r="C73" i="16"/>
  <c r="D73" i="16" s="1"/>
  <c r="C72" i="16"/>
  <c r="D72" i="16" s="1"/>
  <c r="C71" i="16"/>
  <c r="D71" i="16" s="1"/>
  <c r="C70" i="16"/>
  <c r="D70" i="16" s="1"/>
  <c r="C69" i="16"/>
  <c r="D69" i="16" s="1"/>
  <c r="C64" i="16"/>
  <c r="D64" i="16" s="1"/>
  <c r="C63" i="16"/>
  <c r="D63" i="16" s="1"/>
  <c r="C62" i="16"/>
  <c r="D62" i="16" s="1"/>
  <c r="C58" i="16"/>
  <c r="D58" i="16" s="1"/>
  <c r="C57" i="16"/>
  <c r="D57" i="16" s="1"/>
  <c r="C56" i="16"/>
  <c r="D56" i="16" s="1"/>
  <c r="C52" i="16"/>
  <c r="D52" i="16" s="1"/>
  <c r="C51" i="16"/>
  <c r="D51" i="16" s="1"/>
  <c r="C50" i="16"/>
  <c r="D50" i="16" s="1"/>
  <c r="C49" i="16"/>
  <c r="D49" i="16" s="1"/>
  <c r="C48" i="16"/>
  <c r="D48" i="16" s="1"/>
  <c r="C44" i="16"/>
  <c r="D44" i="16" s="1"/>
  <c r="C43" i="16"/>
  <c r="D43" i="16" s="1"/>
  <c r="C42" i="16"/>
  <c r="D42" i="16" s="1"/>
  <c r="C41" i="16"/>
  <c r="D41" i="16" s="1"/>
  <c r="C37" i="16"/>
  <c r="D37" i="16" s="1"/>
  <c r="C36" i="16"/>
  <c r="D36" i="16" s="1"/>
  <c r="C35" i="16"/>
  <c r="D35" i="16" s="1"/>
  <c r="C34" i="16"/>
  <c r="D34" i="16" s="1"/>
  <c r="C33" i="16"/>
  <c r="D33" i="16" s="1"/>
  <c r="C29" i="16"/>
  <c r="D29" i="16" s="1"/>
  <c r="C28" i="16"/>
  <c r="D28" i="16" s="1"/>
  <c r="C27" i="16"/>
  <c r="D27" i="16" s="1"/>
  <c r="C26" i="16"/>
  <c r="D26" i="16" s="1"/>
  <c r="C25" i="16"/>
  <c r="D25" i="16" s="1"/>
  <c r="C21" i="16"/>
  <c r="D21" i="16" s="1"/>
  <c r="C20" i="16"/>
  <c r="D20" i="16" s="1"/>
  <c r="C19" i="16"/>
  <c r="D19" i="16" s="1"/>
  <c r="C18" i="16"/>
  <c r="D18" i="16" s="1"/>
  <c r="C17" i="16"/>
  <c r="D17" i="16" s="1"/>
  <c r="C16" i="16"/>
  <c r="D16" i="16" s="1"/>
  <c r="C12" i="16"/>
  <c r="D12" i="16" s="1"/>
  <c r="C10" i="16"/>
  <c r="D10" i="16" s="1"/>
  <c r="C9" i="16"/>
  <c r="D9" i="16" s="1"/>
  <c r="C8" i="16"/>
  <c r="D8" i="16" s="1"/>
  <c r="C7" i="16"/>
  <c r="D7" i="16" s="1"/>
  <c r="L49" i="20"/>
  <c r="K46" i="20"/>
  <c r="L43" i="20"/>
  <c r="L31" i="20"/>
  <c r="A28" i="20"/>
  <c r="L26" i="20"/>
  <c r="L20" i="20"/>
  <c r="A13" i="20"/>
  <c r="A9" i="20"/>
  <c r="A2" i="20"/>
  <c r="D97" i="19"/>
  <c r="D96" i="19"/>
  <c r="D95" i="19"/>
  <c r="B90" i="19"/>
  <c r="B87" i="19"/>
  <c r="A84" i="19"/>
  <c r="N77" i="19"/>
  <c r="I77" i="19"/>
  <c r="D77" i="19"/>
  <c r="B74" i="19"/>
  <c r="B70" i="19"/>
  <c r="A67" i="19"/>
  <c r="B59" i="19"/>
  <c r="A56" i="19"/>
  <c r="B53" i="19"/>
  <c r="B51" i="19"/>
  <c r="B49" i="19"/>
  <c r="A46" i="19"/>
  <c r="A43" i="19"/>
  <c r="A30" i="19"/>
  <c r="A28" i="19"/>
  <c r="A26" i="19"/>
  <c r="A24" i="19"/>
  <c r="A18" i="19"/>
  <c r="A16" i="19"/>
  <c r="N12" i="19"/>
  <c r="I12" i="19"/>
  <c r="E12" i="19"/>
  <c r="A12" i="19"/>
  <c r="A9" i="19"/>
  <c r="A2" i="19"/>
  <c r="B62" i="15"/>
  <c r="B57" i="15"/>
  <c r="B52" i="15"/>
  <c r="B49" i="15"/>
  <c r="B45" i="15"/>
  <c r="B43" i="15"/>
  <c r="B47" i="15"/>
  <c r="P41" i="15"/>
  <c r="K41" i="15"/>
  <c r="B39" i="15"/>
  <c r="B152" i="15"/>
  <c r="B150" i="15"/>
  <c r="B148" i="15"/>
  <c r="B143" i="15"/>
  <c r="B140" i="15"/>
  <c r="B33" i="15"/>
  <c r="B31" i="15"/>
  <c r="B29" i="15"/>
  <c r="B27" i="15"/>
  <c r="I25" i="15"/>
  <c r="B23" i="15"/>
  <c r="B21" i="15"/>
  <c r="I19" i="15"/>
  <c r="B17" i="15"/>
  <c r="B15" i="15"/>
  <c r="B13" i="15"/>
  <c r="P11" i="15"/>
  <c r="I11" i="15"/>
  <c r="B9" i="15"/>
  <c r="A84" i="14"/>
  <c r="B81" i="14"/>
  <c r="B79" i="14"/>
  <c r="B77" i="14"/>
  <c r="B75" i="14"/>
  <c r="B73" i="14"/>
  <c r="B71" i="14"/>
  <c r="A68" i="14"/>
  <c r="A66" i="14"/>
  <c r="B63" i="14"/>
  <c r="B61" i="14"/>
  <c r="B59" i="14"/>
  <c r="B56" i="14"/>
  <c r="B53" i="14"/>
  <c r="B51" i="14"/>
  <c r="B49" i="14"/>
  <c r="B46" i="14"/>
  <c r="B43" i="14"/>
  <c r="B41" i="14"/>
  <c r="B39" i="14"/>
  <c r="B36" i="14"/>
  <c r="B33" i="14"/>
  <c r="B31" i="14"/>
  <c r="B29" i="14"/>
  <c r="B27" i="14"/>
  <c r="B25" i="14"/>
  <c r="B19" i="14"/>
  <c r="B17" i="14"/>
  <c r="B15" i="14"/>
  <c r="A12" i="14"/>
  <c r="B9" i="14"/>
  <c r="A2" i="14"/>
  <c r="K31" i="11"/>
  <c r="A31" i="11"/>
  <c r="A27" i="11"/>
  <c r="A24" i="11"/>
  <c r="A20" i="11"/>
  <c r="A16" i="11"/>
  <c r="A12" i="11"/>
  <c r="U87" i="19" l="1"/>
  <c r="B213" i="15"/>
  <c r="B212" i="15" s="1"/>
  <c r="V213" i="15"/>
  <c r="H19" i="15" l="1"/>
  <c r="H20" i="15" s="1"/>
  <c r="H25" i="15"/>
  <c r="U22" i="15" l="1"/>
  <c r="H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Cheng, Kendra (CN)</author>
  </authors>
  <commentList>
    <comment ref="G144" authorId="0" shapeId="0" xr:uid="{4A13A519-E813-4DF8-ADA6-E55CA2847961}">
      <text>
        <r>
          <rPr>
            <b/>
            <sz val="9"/>
            <color indexed="81"/>
            <rFont val="Tahoma"/>
            <family val="2"/>
          </rPr>
          <t>Cheng, Kendra (CN):</t>
        </r>
        <r>
          <rPr>
            <sz val="9"/>
            <color indexed="81"/>
            <rFont val="Tahoma"/>
            <family val="2"/>
          </rPr>
          <t xml:space="preserve">
where is the location?</t>
        </r>
      </text>
    </comment>
  </commentList>
</comments>
</file>

<file path=xl/sharedStrings.xml><?xml version="1.0" encoding="utf-8"?>
<sst xmlns="http://schemas.openxmlformats.org/spreadsheetml/2006/main" count="28227" uniqueCount="7547">
  <si>
    <t>Raw Material Introduction Request Form</t>
  </si>
  <si>
    <t>PPG</t>
  </si>
  <si>
    <t>One PPG Place, Pittsburgh, Pennsylvania 15272 USA</t>
  </si>
  <si>
    <t>Global EH&amp;S and Purchasing Requirements</t>
  </si>
  <si>
    <t>PPG is a global manufacturer of quality paints</t>
  </si>
  <si>
    <t>PPG is a global manufacturer of quality paints, coatings and related products to the automotive, industrial, aerospace and consumer markets.  This Raw Material Introduction Request form must be completed because we wish to submit one of your products to our Raw Material Management team for a product stewardship review.</t>
  </si>
  <si>
    <t xml:space="preserve">The material you supply to PPG may be transported or incorporated </t>
  </si>
  <si>
    <t>The material you supply to PPG may be transported or incorporated into products that are transported anywhere in the world.  In order to accomplish this task legally and safely, and for PPG to fulfill its commitments to the Responsible Care® initiative, PPG is required to obtain this information on all of our raw materials.  For this reason, please provide answers to all of the questions for all of the regions.</t>
  </si>
  <si>
    <t>The form consists of this cover letter along with 6 additional tabs</t>
  </si>
  <si>
    <t>The form consists of this cover letter along with 6 additional tabs, one for each section of data required.  The required fields are shaded in gray throughout the form.  Please complete all sections of this form, including the "Information Provided by"  (Section B), and return it to the PPG contact specified in the Contact section of the form as quickly as possible.  Contact the requestor or your purchasing agent if you have questions regarding the completion of the form.</t>
  </si>
  <si>
    <t>Note: The responses must be in English language.  The translation is for reference only.</t>
  </si>
  <si>
    <t>Sincerely,</t>
  </si>
  <si>
    <t>Vice President, Environmental Health &amp; Safety</t>
  </si>
  <si>
    <t>Vice President, Global Supply Management</t>
  </si>
  <si>
    <t>Part A: Manufacturer, Distributor and Contact Information</t>
  </si>
  <si>
    <t>RMIR Training / FAQ</t>
  </si>
  <si>
    <t>PPG Applicant/Contact Information</t>
  </si>
  <si>
    <t>(to be completed by PPG prior to submission to raw material supplier)</t>
  </si>
  <si>
    <t>Contact Name</t>
  </si>
  <si>
    <t>Contact Telephone Number</t>
  </si>
  <si>
    <t>E-mail Address</t>
  </si>
  <si>
    <t>Manufacturer Information</t>
  </si>
  <si>
    <t>Product or Trade Name</t>
  </si>
  <si>
    <t>Chemical Name or Synonym</t>
  </si>
  <si>
    <t>Manufacturer Name</t>
  </si>
  <si>
    <t>Address</t>
  </si>
  <si>
    <t>Telephone Number</t>
  </si>
  <si>
    <t>Manufacturer Contact Information</t>
  </si>
  <si>
    <t>Name</t>
  </si>
  <si>
    <t>Distributor (if different from Manufacturer)</t>
  </si>
  <si>
    <t>Distributor Name</t>
  </si>
  <si>
    <t>Distributor Contact Information</t>
  </si>
  <si>
    <t>Information Provided By</t>
  </si>
  <si>
    <t xml:space="preserve">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  </t>
  </si>
  <si>
    <t>All of the information provided</t>
  </si>
  <si>
    <t>Title</t>
  </si>
  <si>
    <t>Company Name</t>
  </si>
  <si>
    <t>Date</t>
  </si>
  <si>
    <t>Please return the completed questionnaire by e-mail to the PPG contact specified in the contact section.</t>
  </si>
  <si>
    <t>Please return the completed questionnaire</t>
  </si>
  <si>
    <t>*</t>
  </si>
  <si>
    <t>Manufacturer information is required.  Distributor</t>
  </si>
  <si>
    <t>Manufacturer information is required.  Distributor information is optional.  Distributors completing this document must declare all of the manufacturers that are being supplied in this section, or consider themselves to be the manufacturer if the manufacturers will not be disclosed.  Note that if documentation from the manufacturer is provided with this submission - e.g. Safety Data Sheet (SDS), Technical Data Sheet (TDS), Certificate of Analysis (COA) - that manufacturer(s) should be disclosed on this tab.  Distributors should also be considered the manufacturer when completing this form if they perform a manufacturing operation such as blending from different suppliers in a bulk tank, decanting to smaller containers, repackaging product, etc.</t>
  </si>
  <si>
    <t xml:space="preserve">NO </t>
  </si>
  <si>
    <t>Part B: Product Information</t>
  </si>
  <si>
    <t>Characteristics</t>
  </si>
  <si>
    <t>Value</t>
  </si>
  <si>
    <t>Units of Measure</t>
  </si>
  <si>
    <t>Выбрать из списка</t>
  </si>
  <si>
    <t>Specific Gravity or Density</t>
  </si>
  <si>
    <t>%</t>
  </si>
  <si>
    <t>Weight (Non-Volatile) Solids</t>
  </si>
  <si>
    <t>Volume (Non-Volatile) Solids</t>
  </si>
  <si>
    <t>Total Weight % (Non-volatile) solids based on Composition</t>
  </si>
  <si>
    <t>Weight Pigments</t>
  </si>
  <si>
    <t>Volume Pigments</t>
  </si>
  <si>
    <t>Total Weight Pigments % based on Composition</t>
  </si>
  <si>
    <t>Flash Point</t>
  </si>
  <si>
    <t>Flash Point Method</t>
  </si>
  <si>
    <t>Physical State (at room temperature)</t>
  </si>
  <si>
    <t>Color</t>
  </si>
  <si>
    <t>Does the material contain fibers with diameter &lt;3.5μm, length &gt;5μm?</t>
  </si>
  <si>
    <t>Handling, Storage Conditions, and Packaging Information</t>
  </si>
  <si>
    <t>Minimum Storage Temperature</t>
  </si>
  <si>
    <t>Maximum Storage Temperature</t>
  </si>
  <si>
    <t>Guaranteed Shelf Life (from manufacture date)</t>
  </si>
  <si>
    <t>Does freezing harm the material?</t>
  </si>
  <si>
    <t>Please note any specific instructions or other storage conditions for safe handling of this raw material:</t>
  </si>
  <si>
    <t>Please see the attached document for mandatory anti-static packaging requirements.</t>
  </si>
  <si>
    <t xml:space="preserve">Please list the raw material's packaging anti-static specifications or attach the product's specification document in the box below.  </t>
  </si>
  <si>
    <t xml:space="preserve">Can your material create a combustible dust hazard when dispersed in air?  </t>
  </si>
  <si>
    <t>If you replied Yes to the above question, please supply the following information:</t>
  </si>
  <si>
    <t>What is the smallest particle size in microns (μm)?</t>
  </si>
  <si>
    <t>What is the particle shape?</t>
  </si>
  <si>
    <t>Nanotechnology</t>
  </si>
  <si>
    <t>Are intentionally manufactured nanomaterials present (primary particle size &lt;100 nanometers, nm) in this material?</t>
  </si>
  <si>
    <t>Are intentionally manufactured nanomaterials present</t>
  </si>
  <si>
    <t xml:space="preserve">If yes, please identify the substance name and the CAS number (if available) </t>
  </si>
  <si>
    <t>if yes, please identify the substance name</t>
  </si>
  <si>
    <t>CAS Number (CAS)</t>
  </si>
  <si>
    <t>Component Description</t>
  </si>
  <si>
    <t>What is the mass median aerodynamic diameter (MMAD), in microns (μm)?</t>
  </si>
  <si>
    <t>What is the particle size distribution?</t>
  </si>
  <si>
    <t>What percent or fraction is between 1 and 100 nanometers?</t>
  </si>
  <si>
    <t>Regarding the nanoparticles:</t>
  </si>
  <si>
    <t>What are the dimensions of the material?</t>
  </si>
  <si>
    <t>What is the aspect ratio?</t>
  </si>
  <si>
    <t>What is the shape of the particle?</t>
  </si>
  <si>
    <t>If Other was selected, please describe the particle shape:</t>
  </si>
  <si>
    <t>Is the material a particle (unbound), aggregated (strongly bound or fused) or an agglomerate (weakly bound)?</t>
  </si>
  <si>
    <t>What is the  dustiness level of the material (potential to be released into the air)?</t>
  </si>
  <si>
    <t>Describe the surface treatment on the particle:</t>
  </si>
  <si>
    <t>If Other was selected, please describe the surface treatment:</t>
  </si>
  <si>
    <t>What was the method used to measure the particle size distribution?</t>
  </si>
  <si>
    <t>If Other was selected, please describe the analysis:</t>
  </si>
  <si>
    <t>Was a stable dispersion formed prior to analysis?</t>
  </si>
  <si>
    <t>What method was used to measure the composition?</t>
  </si>
  <si>
    <t>Part C: Compositional Information</t>
  </si>
  <si>
    <t>A complete listing of ingredients (intentionally added</t>
  </si>
  <si>
    <t xml:space="preserve">This is a reminder - to meet our regulatory and sustainability goals, the following substances must be included in the composition if they are present in your product at any level, even in trace quantities. </t>
  </si>
  <si>
    <t>*2-ethoxyethanol (EGEE)</t>
  </si>
  <si>
    <t>*Mercury</t>
  </si>
  <si>
    <t>*2-ethoxyethyl acetate (EGEEAc)</t>
  </si>
  <si>
    <t>*Tin</t>
  </si>
  <si>
    <t>*2-methoxyethanol (EGME)</t>
  </si>
  <si>
    <t>*Cadmium and Cadmium Compounds</t>
  </si>
  <si>
    <t>*2-methoxyethyl acetate (EGMEAc)</t>
  </si>
  <si>
    <t>*Formaldehyde and Formaldehyde Releasing Compounds</t>
  </si>
  <si>
    <t>*Asbestos</t>
  </si>
  <si>
    <t>*Benzene</t>
  </si>
  <si>
    <t>*Isothiazolinone(s)</t>
  </si>
  <si>
    <t>*C9-C14 Perfluorocarboxylic Acids (PFCA)</t>
  </si>
  <si>
    <t>*Bisphenol A (BPA)</t>
  </si>
  <si>
    <t>*Any Other Perfluoroalkyl Substance (PFAS)</t>
  </si>
  <si>
    <t>*Orthophthalates</t>
  </si>
  <si>
    <t>*Perfluoro(2-Methyl-3-Oxahexanoic) (Gen-X)</t>
  </si>
  <si>
    <t>*N-Methyl-2-pyrrolidone (NMP)</t>
  </si>
  <si>
    <t xml:space="preserve">*Methyl Perfluoro-3-(3-Methoxypropoxy)-3H-Propanoate (ADONA) </t>
  </si>
  <si>
    <t>*Lead</t>
  </si>
  <si>
    <t>Table 1: Composition</t>
  </si>
  <si>
    <t>RSL Lookup</t>
  </si>
  <si>
    <t>Weight Percentage (no ranges)</t>
  </si>
  <si>
    <t>Component Type (See PPG Definition below)</t>
  </si>
  <si>
    <t>Impurity?</t>
  </si>
  <si>
    <t>PIGMENT?</t>
  </si>
  <si>
    <t>%pig</t>
  </si>
  <si>
    <t xml:space="preserve">BINDER? </t>
  </si>
  <si>
    <t>%bind</t>
  </si>
  <si>
    <t>SOLVENT?</t>
  </si>
  <si>
    <t>%solv</t>
  </si>
  <si>
    <t>lookup CAS</t>
  </si>
  <si>
    <t>is RSL</t>
  </si>
  <si>
    <t>is &gt;0.1</t>
  </si>
  <si>
    <t>sum</t>
  </si>
  <si>
    <t>∑ pigment</t>
  </si>
  <si>
    <t>∑ binder</t>
  </si>
  <si>
    <t>∑ solvent</t>
  </si>
  <si>
    <t>Component Type Summary</t>
  </si>
  <si>
    <t>total nonvolatile</t>
  </si>
  <si>
    <t>Pigment</t>
  </si>
  <si>
    <t>Binder</t>
  </si>
  <si>
    <t>Solvent</t>
  </si>
  <si>
    <t>PPG Definition Component Type</t>
  </si>
  <si>
    <t>Pigment – Is usually a solid material component that adds color</t>
  </si>
  <si>
    <t>Solvent – Is a component that contains no solids</t>
  </si>
  <si>
    <t>Binder – Is a resin</t>
  </si>
  <si>
    <t>Part E: Sustainability</t>
  </si>
  <si>
    <t>Biobased Content</t>
  </si>
  <si>
    <t>Does the product contain biobased material?</t>
  </si>
  <si>
    <t>Please select the Norm(s) below and indicate the percentage of biobased content as indicated:</t>
  </si>
  <si>
    <t>ASTM D 6866</t>
  </si>
  <si>
    <t>% (mass)</t>
  </si>
  <si>
    <t>Biobased carbon content</t>
  </si>
  <si>
    <t>Organic carbon content</t>
  </si>
  <si>
    <t>Inorganic carbon content</t>
  </si>
  <si>
    <t>EN 16640</t>
  </si>
  <si>
    <t>Biobased carbon content as percentage of total mass</t>
  </si>
  <si>
    <t>Biobased carbon content as percentage of total carbon content</t>
  </si>
  <si>
    <t>EN 16785</t>
  </si>
  <si>
    <t>Please attach reports or certificates of test results in the box provided:</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</si>
  <si>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</si>
  <si>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Mass Balance Schemes</t>
  </si>
  <si>
    <t>Scheme</t>
  </si>
  <si>
    <t>Certified biobased content</t>
  </si>
  <si>
    <t>Validity expiration date</t>
  </si>
  <si>
    <t>Please attach the certificate/validation report:</t>
  </si>
  <si>
    <t>Biobased Content Attachments:</t>
  </si>
  <si>
    <t>Recycled Content</t>
  </si>
  <si>
    <t>Does the product contain recycled content?*</t>
  </si>
  <si>
    <t>*Note: Recycled content should be declared according</t>
  </si>
  <si>
    <t>*Note: Recycled content should be declared according to the definitions in ISO 14021, section 7.8.  According to ISO 14021, material which is reutilized or reworked into the same process which generated it is not considered recycled and should not be included in the recycled content.</t>
  </si>
  <si>
    <t xml:space="preserve">Pre-consumer content </t>
  </si>
  <si>
    <t>Post-consumer content</t>
  </si>
  <si>
    <t>Please attach reports or certificates of and third party certifications of recycled content in the box provided:</t>
  </si>
  <si>
    <t>Life Cycle Analysis (LCA) and Carbon Footprint</t>
  </si>
  <si>
    <t>Do you have LCA data for this product?</t>
  </si>
  <si>
    <t>PPG has a preferred LCA data specification.  Please refer to the attached PPG LCA Data Specification guidance document for supplying this data.</t>
  </si>
  <si>
    <t>Please attach the available LCA data:</t>
  </si>
  <si>
    <t>For updates to LCA values for this raw material please provide a contact name:</t>
  </si>
  <si>
    <t>Part D: Regulatory Information</t>
  </si>
  <si>
    <t>Country Regulatory Lists</t>
  </si>
  <si>
    <t>Country / Region</t>
  </si>
  <si>
    <t>Status</t>
  </si>
  <si>
    <t>Inventory or Registration No.</t>
  </si>
  <si>
    <t>Comments</t>
  </si>
  <si>
    <t>Australia (AICIS)</t>
  </si>
  <si>
    <t>Canada (DSL/NDSL)</t>
  </si>
  <si>
    <t>China (IECSC)</t>
  </si>
  <si>
    <t>Europe (REACh)</t>
  </si>
  <si>
    <t>*Если доступно, включите сюда информацию о инвентаризации ISHL</t>
  </si>
  <si>
    <t>Japan (METI/ENCS)</t>
  </si>
  <si>
    <t>Korea (KECI)</t>
  </si>
  <si>
    <t>New Zealand (HSNO)</t>
  </si>
  <si>
    <t>Philippines (PICCS)</t>
  </si>
  <si>
    <t>Taiwan (NCSR)</t>
  </si>
  <si>
    <t>Turkey (KKDIK)</t>
  </si>
  <si>
    <t>USA (TSCA)</t>
  </si>
  <si>
    <t>Vietnam (NCI)</t>
  </si>
  <si>
    <t>Specific Regulation Questions</t>
  </si>
  <si>
    <t>1. Import/Export Codes</t>
  </si>
  <si>
    <t>NAFTA Harmonized Tariff Schedule (format XXXX-XX-XXXX)</t>
  </si>
  <si>
    <t>European Commodity Code (format XXXX-XX-XXXX)</t>
  </si>
  <si>
    <t>Export Control Classification Number (ECCN)</t>
  </si>
  <si>
    <t>2. Regulatory Notifications</t>
  </si>
  <si>
    <t>Is this material, or any component of this material</t>
  </si>
  <si>
    <t>Is this material, or any component of this material, further regulated by or subject to any global regulatory notifications or rules such as US Toxic Substances Control Act (TSCA) 5e Consent order, TSCA 5a Significant New Use Rule (SNUR), TSCA 12b Export, Canada Environmental Protection Act (CEPA) Significant New Activity (SNAC), etc.?</t>
  </si>
  <si>
    <t>3. Biocides</t>
  </si>
  <si>
    <t>Is this product a registered biocide</t>
  </si>
  <si>
    <t>Is this product a registered biocide, specifically an algaecide, fungicide, pesticide, or rodenticide product?</t>
  </si>
  <si>
    <t>If yes, specify</t>
  </si>
  <si>
    <t>Type</t>
  </si>
  <si>
    <t>Country</t>
  </si>
  <si>
    <t>Registration Number</t>
  </si>
  <si>
    <t>4. Food Contact</t>
  </si>
  <si>
    <t>Is this product approved for use in contact with food?</t>
  </si>
  <si>
    <t>If yes, specify and attach the approval(s) in the attachments section</t>
  </si>
  <si>
    <t>US FDA</t>
  </si>
  <si>
    <t>EU</t>
  </si>
  <si>
    <t>China GB</t>
  </si>
  <si>
    <t>Please insert the following attachments as electronic</t>
  </si>
  <si>
    <t>Please insert the following attachments as electronic documents with the completed questionnaire or include as attachments to the email upon submission.  The use of .pdf format is recommended.</t>
  </si>
  <si>
    <t>To insert document as an icon</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</si>
  <si>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</si>
  <si>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MANDATORY - Current Safety Data Sheet in English Language</t>
  </si>
  <si>
    <t>Insert document here as icon</t>
  </si>
  <si>
    <t>MANDATORY - Current Safety Data Sheet in Local Languages</t>
  </si>
  <si>
    <t>MANDATORY - Certificate of Analysis (COA) or Production</t>
  </si>
  <si>
    <t>Technical Data Sheet (if not available, indicate so)</t>
  </si>
  <si>
    <t>Additional Supplier Information (optional)</t>
  </si>
  <si>
    <t xml:space="preserve">This sheet is protected, but does not have a password.  That is just so the English, Korean, Spanish, and Chinese columns don't get accidentally copied and pasted over.  Keep it locked if copying and pasting for translating the RMIR, but unlock for adding or editing new line items.  To do this, just click unprotect sheet to edit, but remember to re-lock once completed to preserve the translations (only column C should be unlocked).  </t>
  </si>
  <si>
    <r>
      <rPr>
        <b/>
        <u/>
        <sz val="11"/>
        <color theme="0"/>
        <rFont val="Arial"/>
        <family val="2"/>
        <scheme val="minor"/>
      </rPr>
      <t>Current Translators:</t>
    </r>
    <r>
      <rPr>
        <b/>
        <sz val="11"/>
        <color theme="0"/>
        <rFont val="Arial"/>
        <family val="2"/>
        <scheme val="minor"/>
      </rPr>
      <t xml:space="preserve"> Teddy Zhou and Luna Martinez, Monica Gabriela [C] &lt;mglunam@ppg.com&gt; 
</t>
    </r>
    <r>
      <rPr>
        <sz val="11"/>
        <color theme="0"/>
        <rFont val="Arial"/>
        <family val="2"/>
        <scheme val="minor"/>
      </rPr>
      <t>(CMD 10/31/2020)</t>
    </r>
  </si>
  <si>
    <t xml:space="preserve">Send these columns to the translators     --------------------------------&gt;     --------------------------------&gt;     --------------------------------&gt;     --------------------------------&gt;     --------------------------------&gt;     --------------------------------&gt;  </t>
  </si>
  <si>
    <t xml:space="preserve">Lookup Column - truncated version of long texts so that vLookups work properly.  </t>
  </si>
  <si>
    <t>CURRENT TRANSLATION must remain column 3 of the table in order for the vLookups to work!</t>
  </si>
  <si>
    <t>Lock the ID column and the English column before sending to translators so that we can retain the reference</t>
  </si>
  <si>
    <t xml:space="preserve">Lookup Column </t>
  </si>
  <si>
    <t>Location - TAB</t>
  </si>
  <si>
    <t>Current Translation</t>
  </si>
  <si>
    <t xml:space="preserve">Translation ID </t>
  </si>
  <si>
    <t>English</t>
  </si>
  <si>
    <t>Spanish</t>
  </si>
  <si>
    <t>Chinese</t>
  </si>
  <si>
    <t>Russian</t>
  </si>
  <si>
    <t>OBSOLETE TRANSLATION: Korean</t>
  </si>
  <si>
    <t>(please scroll though page and complete entire list of questions)</t>
  </si>
  <si>
    <t>NOT CURRENTLY USED</t>
  </si>
  <si>
    <t>(пожалуйста, прокрутите страницу и заполните весь список вопросов)</t>
  </si>
  <si>
    <t>(desplácese por la página y complete toda la lista de preguntas)</t>
  </si>
  <si>
    <t>（请滚动页面并完成整个问题列表)</t>
  </si>
  <si>
    <t>(화면을 순차적으로 올려 보고, 질문 전체를 완성하십시오.)</t>
  </si>
  <si>
    <t>A AND B - CONTACT INFO</t>
  </si>
  <si>
    <t>(заполняется компанией PPG перед отправкой поставщику сырья)</t>
  </si>
  <si>
    <t>(esta sección la debe llenar PPG antes de entregar el formulario al proveedor de la materia prima)</t>
  </si>
  <si>
    <t>( 请将下面三行填完后再将本申请表提供给供应商填写)</t>
  </si>
  <si>
    <t>(양식을 원재료 공급업체에 보내기 전에 PPG 신청자가 작성할 사항)</t>
  </si>
  <si>
    <t>D - TRACE SUBSTANCES - TABLE 2</t>
  </si>
  <si>
    <t>*2-этоксиэтанол (этилцеллозольв)</t>
  </si>
  <si>
    <t>*2-etoxietanol (EGEE)</t>
  </si>
  <si>
    <t>*乙二醇乙醚（EGEE）</t>
  </si>
  <si>
    <t>*2-에 톡시 에탄올 (EGEE)</t>
  </si>
  <si>
    <t>*2-этоксиэтилацетат (этилцеллозольвацетат)</t>
  </si>
  <si>
    <t>*2-etoxietilo (EGEEAc)</t>
  </si>
  <si>
    <t>*乙二醇乙醚醋酸酯（EGEEAc）</t>
  </si>
  <si>
    <t>*2-에 톡시 에틸 아세테이트 (EGEEAc)</t>
  </si>
  <si>
    <t>*2-метоксиэтанол (метилцеллозольв)</t>
  </si>
  <si>
    <t>*2-metoxietanol (EGME)</t>
  </si>
  <si>
    <t>*乙二醇甲醚（EGME）</t>
  </si>
  <si>
    <t>*2- 메톡시 에탄올 (EGME)</t>
  </si>
  <si>
    <t>*2-метоксиэтилацетат (метилцеллозольвацетат)</t>
  </si>
  <si>
    <t>*Acetato de 2-metoxietilo (EGMEAc)</t>
  </si>
  <si>
    <t>*2-甲氧基乙基乙酸酯（EGMEAc）</t>
  </si>
  <si>
    <t>*2- 메톡시에틸 아세테이트 (EGMEAc)</t>
  </si>
  <si>
    <t>*Асбест</t>
  </si>
  <si>
    <t>*Asbesto</t>
  </si>
  <si>
    <t>石棉</t>
  </si>
  <si>
    <t>석면</t>
  </si>
  <si>
    <t>*Бензол</t>
  </si>
  <si>
    <t>*Benceno</t>
  </si>
  <si>
    <t>苯</t>
  </si>
  <si>
    <t>벤젠</t>
  </si>
  <si>
    <t>*Формальдегид и соединения, выделяющие формальдегид</t>
  </si>
  <si>
    <t>*Formaldehido y compuestos liberadores de formaldehido</t>
  </si>
  <si>
    <t>甲醛和释放甲醛的物质</t>
  </si>
  <si>
    <t>포름알데히드 배출 화합물</t>
  </si>
  <si>
    <t>*If available, include ISHL Inventory information here.</t>
  </si>
  <si>
    <t>E - REGULATORY INFO</t>
  </si>
  <si>
    <t>*En el caso de que esté disponible, incluya aquí la información relativa al inventario de la ISHL.</t>
  </si>
  <si>
    <t>如果可以的，这里包括ISHL目录信息</t>
  </si>
  <si>
    <t>* 가능하면, 여기에 산업안전보건법 등록 정보를 포함하여 주십시요.</t>
  </si>
  <si>
    <t>*Изотиазолинон(ы)</t>
  </si>
  <si>
    <t>*Isotiazolinona(s)</t>
  </si>
  <si>
    <t>异噻唑啉酮</t>
  </si>
  <si>
    <t>이소치아졸리논</t>
  </si>
  <si>
    <t>*Свинец</t>
  </si>
  <si>
    <t>*Plomo</t>
  </si>
  <si>
    <t>铅</t>
  </si>
  <si>
    <t>납</t>
  </si>
  <si>
    <t>*Ртуть</t>
  </si>
  <si>
    <t>*Mercurio</t>
  </si>
  <si>
    <t>汞</t>
  </si>
  <si>
    <t>수은</t>
  </si>
  <si>
    <t>*N-метил-2-пирролидон (NMP)</t>
  </si>
  <si>
    <t>*N-Metil-2-pirrolidona (NMP)</t>
  </si>
  <si>
    <t>N-甲基吡咯烷酮</t>
  </si>
  <si>
    <t>N 메틸 -2- 피 롤리 돈 (NMP)</t>
  </si>
  <si>
    <t>*Олово</t>
  </si>
  <si>
    <t>*Estaño</t>
  </si>
  <si>
    <t>锡</t>
  </si>
  <si>
    <t>주석</t>
  </si>
  <si>
    <t>1. Коды импорта/экспорта (коды ТНВЭД)</t>
  </si>
  <si>
    <t>1.  Códigos de importación/exportación</t>
  </si>
  <si>
    <t>海关税则号</t>
  </si>
  <si>
    <t>수입코드/수출코드</t>
  </si>
  <si>
    <t>2. Уведомления регулирующих органов</t>
  </si>
  <si>
    <t>2.  Notificaciones regulatorias</t>
  </si>
  <si>
    <t>监管通知</t>
  </si>
  <si>
    <t>법규 사항</t>
  </si>
  <si>
    <t>3. Биоциды</t>
  </si>
  <si>
    <t>3. Biocidas</t>
  </si>
  <si>
    <t>杀生物剂</t>
  </si>
  <si>
    <t>살생제</t>
  </si>
  <si>
    <t>4. Контакт с пищевыми продуктами</t>
  </si>
  <si>
    <t>4.  Contacto con alimentos</t>
  </si>
  <si>
    <t>食品接触</t>
  </si>
  <si>
    <t>식품 접촉</t>
  </si>
  <si>
    <t>D - COMPOSITION TABLE - TABLE 1</t>
  </si>
  <si>
    <t>Требуется полный список ингредиентов (преднамеренно добавленных или о которых известно, что они содержатся в продукте, как опасных, так и неопасных, даже в следовых количествах; общее количество должно равняться 100%, и все ингредиенты, указанные в паспорте безопасности, должны быть перечислены). В состав должны быть включены все соединения металлов и конкретно упомянутые соединения, перечисленные в Таблице 2. Примечание: для прореагировавших материалов (например, смолы) здесь не должен быть указан рецепт предварительной реакции, а должен быть указан состав материала в том виде, в каком он поставляется. .Если какие-либо ингредиенты являются запатентованными, отметьте их как таковые в описании и предоставьте общее название.Любое заявление о конфиденциальности должно соответствовать исключениям, разрешенным во всех странах мира, включая Тайвань и ЕС.Обработка поверхности частиц порошка также должна Если у вас есть вопросы, см. Запросы информации о сырьевых материалах PPG: часто задаваемые вопросы (FAQ).</t>
  </si>
  <si>
    <t>不管成分有无危害性，您需要提供一份完整的产品成分表，该成分表总和必须为100%。并且所有列在产品安全技术说明书上的成分也应列在这里。注意：对于反应产物（比如，树脂），不应列出反应前的成分，而应列出实际提供的成分。如果任何成分是专有的，请在说明中标明，并提供通用名称。任何保密要求必须符合世界上所有国家和地区（包括台湾和欧盟）的允许豁免。粉末颗粒的表面处理也必须包括在内。如果您有任何疑问，请参阅PPG原材料信息申请：常见问题（FAQ）。</t>
  </si>
  <si>
    <t xml:space="preserve">아주 소량일지라도, 유해성 및 비유해성 모두, 이 제품에 포함된성분 또는 고의로 첨가한 물질들의  완전한 목록이 필요합니다. 합계는 100%이어야 하며, 물질안전보건자료 상에 기재하지 않은 모든 성분을 본 양식에 기재하여 주십시오. 주의- 반응물 (예. 수지)인 경우, 반응 이전에 배합을 입력해서는 안되며, 공급한 대로 물질의 구성성분을 표기해야 합니다. 정보가 사유 재산인 경우, 내역에 그렇게 표시하십시오. 정보 보호를위한 어떠한 요구사항은 타이와, 유럽을 포함한 모든 나라에서 면제조항으로 허락됩니다. 분체입자 표면처리제 또한 포함됩니다. 만약 질문사항이 있으시면 PPG Raw Material Information Requests를 참조하세요; 빈번한 질문요약서. </t>
  </si>
  <si>
    <t>A distributor may be a supplier</t>
  </si>
  <si>
    <t>Дистрибьютор может быть поставщиком, продавцом или торговой компанией, которая продает товары от нескольких производителей или других дистрибьюторов.</t>
  </si>
  <si>
    <t>A distributor may be a supplier, vendor, or trading company that sells products from multiple manufacturers or other distributors.</t>
  </si>
  <si>
    <t xml:space="preserve">Un distribuidor puede ser un proveedor, vendedor o empresa comercial que vende productos de múltiples fabricantes u otros distribuidores. </t>
  </si>
  <si>
    <t>一个经销商可以是一个供应商，卖主，或是贸易公司（贸易公司可以出售多家制造商或经销商的产品）</t>
  </si>
  <si>
    <t>유통업체란 공급업체, 대리점(판매점), 무역회사로서 여러 개의 생산업체 및 기타 유통업체에서 나온 제품을 판매하는 업체입니다.</t>
  </si>
  <si>
    <t>absorbent</t>
  </si>
  <si>
    <t>абсорбент</t>
  </si>
  <si>
    <t>Absorbente</t>
  </si>
  <si>
    <t>吸收剂</t>
  </si>
  <si>
    <t>Additional Comments</t>
  </si>
  <si>
    <t>Дополнительные комментарии</t>
  </si>
  <si>
    <t>Comentarios adicionales</t>
  </si>
  <si>
    <t>补充</t>
  </si>
  <si>
    <t>추가 의견</t>
  </si>
  <si>
    <t>F - ATTACHMENTS</t>
  </si>
  <si>
    <t>Дополнительная информация о поставщике (необязательно)</t>
  </si>
  <si>
    <t>Información adicional del proveedor (opcional)</t>
  </si>
  <si>
    <t>其他供应商信息（可选）</t>
  </si>
  <si>
    <t>추가 공급업체 정보(선택사항)</t>
  </si>
  <si>
    <t>Адрес</t>
  </si>
  <si>
    <t>Dirección</t>
  </si>
  <si>
    <t>地址</t>
  </si>
  <si>
    <t>주소</t>
  </si>
  <si>
    <t>Aerosol</t>
  </si>
  <si>
    <t>DROPDOWNS</t>
  </si>
  <si>
    <t>Аэрозоль</t>
  </si>
  <si>
    <t>气溶胶</t>
  </si>
  <si>
    <t>에어로졸</t>
  </si>
  <si>
    <t>Agglomerated 
(Tightly Bound)</t>
  </si>
  <si>
    <t>Агломерированный
(плотно связанный)</t>
  </si>
  <si>
    <t>聚集（强烈结合）</t>
  </si>
  <si>
    <t>Aggregated 
(Weakly Bound)</t>
  </si>
  <si>
    <t>Совокупный
(Слабо связанный)</t>
  </si>
  <si>
    <t>团聚（弱结合）</t>
  </si>
  <si>
    <t>Algaecide</t>
  </si>
  <si>
    <t>Альгицид</t>
  </si>
  <si>
    <t xml:space="preserve">Alguicida </t>
  </si>
  <si>
    <t>杀藻剂</t>
  </si>
  <si>
    <t>살조제</t>
  </si>
  <si>
    <t>Alkylphenol / Alkylphenolethoxylates (AP/APEO)</t>
  </si>
  <si>
    <t>Алкилфенол / алкилфенолэтоксилаты (AP/APEO)</t>
  </si>
  <si>
    <t>Alquilfenol / Alquilfenoletoxilatos (AP/APEO)</t>
  </si>
  <si>
    <t>烷基酚/烷基酚聚氧乙烯醚</t>
  </si>
  <si>
    <t>알킬페놀 / 알킬페놀에톡실레이트 (AP/APEO)</t>
  </si>
  <si>
    <t>Вся информация, предоставленная для материалов, включенных в этот запрос, является достоверной и полной, насколько мне известно и насколько я уверен. Поставщик признает и соглашается с тем, что предоставленная информация представляет собой полное раскрытие материала. Подписываясь ниже, поставщик не заключает новое договорное соглашение с PPG, а подтверждает, что поставщик заполнил эту форму.</t>
  </si>
  <si>
    <t>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t>
  </si>
  <si>
    <t xml:space="preserve">Toda la información proporcionada para el material incluido en esta solicitud es verdadera y completa a mi leal saber y entender. El proveedor acepta y está de acuerdo con que la información proporcionada constituye la divulgación total del material.  Al firmar a continuación, el proveedor no está celebrando un nuevo acuerdo contractual con PPG, sino que está validando a quién llenó este formulario.  </t>
  </si>
  <si>
    <t>基于对该材料的了解，我提供的所有信息真实并且完整。我作为供应商认可并同意该材料的所有的成分已经完全公布于此。在下面签名，并不意味着与PPG签署一份新的合同，而是供应商确认由谁完成的该申请表。</t>
  </si>
  <si>
    <t>이 요청서의 원료를 위해 제공된 모든 정보는 사실이며 본인의 최선의 지식 및 판단에 비추어 작성 완료하였습니다. 공급업체는 제공한 본 정보가 원료를 완전하게 공개함을 동의하고 인정합니다. 아래 서명을 한다고 해서 공급자는 PPG와 신규 계약이 이루어지는 것은 아니며, 본 양식을 완성한 공급자에게 유효합니다.</t>
  </si>
  <si>
    <t>Anti-corrosion</t>
  </si>
  <si>
    <t>Антикоррозийный</t>
  </si>
  <si>
    <t>Anticorrosión</t>
  </si>
  <si>
    <t>耐腐蚀</t>
  </si>
  <si>
    <t>Antimicrobial</t>
  </si>
  <si>
    <t>Антимикробный</t>
  </si>
  <si>
    <t>Antimicrobiano</t>
  </si>
  <si>
    <t>杀菌剂</t>
  </si>
  <si>
    <t>Antimony</t>
  </si>
  <si>
    <t>Сурьма</t>
  </si>
  <si>
    <t>Antimonio</t>
  </si>
  <si>
    <t>锑</t>
  </si>
  <si>
    <t>안티몬</t>
  </si>
  <si>
    <t xml:space="preserve">Any non-volatile additive that does not contribute </t>
  </si>
  <si>
    <t>Любая нелетучая добавка, не влияющая на цвет или непрозрачность, остающаяся на высохшей пленке краски, может быть выбрана по умолчанию для типа компонента «Связующее».</t>
  </si>
  <si>
    <t>Any non-volatile additive that does not contribute to color or opacity that will remain on a dried paint film can be defaulted to the "Binder" Component Type.</t>
  </si>
  <si>
    <t>Cualquier aditivo no volátil que no contribuya al color u opacidad y que permanezca en una película de pintura seca puede ser considerado "Resina".</t>
  </si>
  <si>
    <t>对残留在干燥漆膜上的对颜色无影响或对透明性无影响的任何非挥发性添加剂可以默认为“粘合剂”组分类型。</t>
  </si>
  <si>
    <t>건조된 도막으로 남게될때 불투명하거나 착색된 색상으로 변하지 않는 비휘발성 첨가제는 
"바인더" 성분타입으로 선택 될 수있다.</t>
  </si>
  <si>
    <t>Any non-volatile additive that will contribute color or opacity</t>
  </si>
  <si>
    <t>Любая нелетучая добавка, которая придает цвет или непрозрачность (преднамеренно или непреднамеренно) и остаётся на высохшей пленке краски, по умолчанию может быть выбрана для типа компонента «Пигмент».</t>
  </si>
  <si>
    <t>Any non-volatile additive that will contribute color or opacity (whether intentional or unintentional) and remain on a dried paint film can be defaulted to the "Pigment" Component Type.</t>
  </si>
  <si>
    <t>Cualquier aditivo no volátil que contribuya al color u opacidad (ya sea intencional o no intencional) y que permanezca en una película de pintura seca puede ser considerado "Pigmento".</t>
  </si>
  <si>
    <t>对残留在干燥漆膜上的对颜色有影响或对透明性有影响（不论是否为有意添加）的任何非挥发性添加剂可以默认为“颜料”组分类型。</t>
  </si>
  <si>
    <t>비휘발성 첨가제가 건조 페인트 필름에 색상이나 불투명도를 기여하는 경우
(고의든 고의가 아니든),  "안료"  성분타입으로 선택 될 수 있다.</t>
  </si>
  <si>
    <t>Any volatile component that will not remain</t>
  </si>
  <si>
    <t>Для любого летучего компонента, который не остается на высохшей пленке краски после отверждения, по умолчанию можно выбрать тип компонента "Растворитель".</t>
  </si>
  <si>
    <t>Any volatile component that will not remain on a dried paint film after curing can be defaulted to the "Solvent" Component Type.</t>
  </si>
  <si>
    <t>Cualquier componente volátil que no permanezca en una película de pintura seca después de curar puede ser considerado "solvente".</t>
  </si>
  <si>
    <t>固化后不会残留在干燥漆膜上的任何挥发性组分可以默认为“溶剂”组分类型。</t>
  </si>
  <si>
    <t>휘발성 물질이 경화 후 건조 된 페인트 필름에서 증발하는 경우, "용제" 성분타입으로 간주될수 있다.</t>
  </si>
  <si>
    <t>C - PRODUCT INFO</t>
  </si>
  <si>
    <t>Присутствуют ли в этом материале намеренно изготовленные наноматериалы (размер первичных частиц &lt;100 нанометров, нм)?</t>
  </si>
  <si>
    <t>¿Este material contiene nanomateriales fabricados intencionalmente (tamaño de partícula primaria &lt;100 nanómetros, nm)?</t>
  </si>
  <si>
    <t>该材料中是否含有有意添加的纳米材料（原级粒子尺寸小于100纳米）？</t>
  </si>
  <si>
    <t>이 제품이 의도적으로 제조된 나노물질(주요 입자크기가 100나노미터 미만)을 포함하고 있습니까?</t>
  </si>
  <si>
    <t>Are there multiple known suppliers of this material?</t>
  </si>
  <si>
    <t>CHAMP Code Justification Form</t>
  </si>
  <si>
    <t>Есть ли другие поставщики этого материала?</t>
  </si>
  <si>
    <t>¿Existen múltiples proveedores conocidos de este material?</t>
  </si>
  <si>
    <t>是否有该物料的多个已知供应商？</t>
  </si>
  <si>
    <t xml:space="preserve">Are there other CHAMP codes containing the same CAS number? </t>
  </si>
  <si>
    <t>Существуют ли другие коды CHAMP, содержащие тот же номер CAS? Если да, объясните, почему необходим новый код CHAMP вместо добавления поставщика к существующему коду CHAMP.</t>
  </si>
  <si>
    <t>Are there other CHAMP codes containing the same CAS number? If yes, please explain why a new CHAMP code is needed instead of a supplier addition to existing CHAMP code.</t>
  </si>
  <si>
    <t>¿Existen otros códigos CHAMP que contengan el mismo número CAS?  Si es así, explique por qué es necesario un nuevo código CHAMP en lugar de añadir un proveedor al código CHAMP existente.</t>
  </si>
  <si>
    <t>是否还有其他CHAMP Code包含相同的CAS号？ 如果是，请说明为什么需要新的CHAMP代码，而不是现有CHAMP代码的供应商。</t>
  </si>
  <si>
    <t>Arsenic</t>
  </si>
  <si>
    <t>Мышьяк</t>
  </si>
  <si>
    <t>Arsénico</t>
  </si>
  <si>
    <t>砷</t>
  </si>
  <si>
    <t>비소</t>
  </si>
  <si>
    <t>Asbestos</t>
  </si>
  <si>
    <t>Асбест</t>
  </si>
  <si>
    <t>Asbesto</t>
  </si>
  <si>
    <t>Atomic Force Microscopy (AFM)</t>
  </si>
  <si>
    <t>Атомно-силовая микроскопия (АСМ)</t>
  </si>
  <si>
    <t>Microscopía de fuerza atómica (AFM)</t>
  </si>
  <si>
    <t>原子力显微镜(AFM)</t>
  </si>
  <si>
    <t>Австралия (AICIS)</t>
  </si>
  <si>
    <t>澳大利亚 (AICIS)</t>
  </si>
  <si>
    <t>호주 (AICIS)</t>
  </si>
  <si>
    <t>Barium</t>
  </si>
  <si>
    <t>Барий</t>
  </si>
  <si>
    <t>Bario</t>
  </si>
  <si>
    <t>钡</t>
  </si>
  <si>
    <t>바륨</t>
  </si>
  <si>
    <t>Benzene</t>
  </si>
  <si>
    <t>Бензол</t>
  </si>
  <si>
    <t>Benceno</t>
  </si>
  <si>
    <t>Beryllium</t>
  </si>
  <si>
    <t>Бериллий</t>
  </si>
  <si>
    <t>Berilio</t>
  </si>
  <si>
    <t>铍</t>
  </si>
  <si>
    <t>베릴륨</t>
  </si>
  <si>
    <t xml:space="preserve">Better technical performance than existing CHAMP </t>
  </si>
  <si>
    <t>Технические характеристики лучше, чем у существующего CHAMP</t>
  </si>
  <si>
    <t>Mejor desempeño técnico que el CHAMP existente</t>
  </si>
  <si>
    <t>比现有的CHAMP更好的技术性能</t>
  </si>
  <si>
    <t>Связующее</t>
  </si>
  <si>
    <t xml:space="preserve">Resina </t>
  </si>
  <si>
    <t>粘合剂</t>
  </si>
  <si>
    <t>바인더</t>
  </si>
  <si>
    <t>Связующее – представляет собой смолу, носитель, полимер или дополнительный компонент, который не является пигментом или растворителем (может быть жидким или твердым). Связующее содержит твердые вещества и может рассматриваться как любой компонент жидкости, который не испаряется.</t>
  </si>
  <si>
    <t>Binder – Is a resin, vehicle, polymer or additive component that is not a pigment or solvent (may be a liquid or solid). A binder possesses solids and can be considered any component of a liquid that will not evaporate.</t>
  </si>
  <si>
    <t xml:space="preserve">Resina: es una resina, vehículo, polímero o aditivo que no es un pigmento o solvente (puede ser líquido o sólido). Una resina posee sólidos y puede considerarse cualquier componente de un líquido que no se evaporará. </t>
  </si>
  <si>
    <t>粘合剂 - 通常为树脂，媒介，聚合物或者添加物，但不是颜料和溶剂，（可以为液体或固体）。粘合剂有一定的固体分并且可以被认为是液体中不挥发的那部分成分。</t>
  </si>
  <si>
    <t>바인더 – Resin, Vehicle, Polymer 또는 첨가제는 안료나 솔벤트(액상 또는 고상)가 아닌 것인가?.
바인더는 고체형태를 지니고 있고, 증발하지 않는 액체 상태의 성분으로 간주될수 있다.</t>
  </si>
  <si>
    <t>Branched</t>
  </si>
  <si>
    <t>Разветвленный</t>
  </si>
  <si>
    <t>Ramificado</t>
  </si>
  <si>
    <t>分枝的</t>
  </si>
  <si>
    <t xml:space="preserve">By completing this form, you are asking your SBU to assume the cost </t>
  </si>
  <si>
    <t>Заполняя эту форму, вы просите свой SBU (стратегическую бизнес-единицу) взять на себя стоимость и сложность добавления нового кода CHAMP. Форма должна быть отправлена с запросом кода CHAMP на портале RM для рассмотрения технического утверждения. Эта форма должна быть заполнена за 60 дней до того, как потребуется новый материал.</t>
  </si>
  <si>
    <t>By completing this form, you are asking your SBU to assume the cost and complexity of adding a new CHAMP code. The form will be required to be submitted with a CHAMP Code Request on the RM Portal for Technical Approval review. This form should be completed 60 days before a new material is needed.</t>
  </si>
  <si>
    <t>Al completar este formulario, le está pidiendo a su SBU que asuma el costo y complejidad de añadir un nuevo código CHAMP.  Se requiere que el formulario se envíe con una Solicitud de Código CHAMP en el Portal RM para la revisión de la aprobación técnica.  Este formulario se debe completar en 60 días antes de que se necesite un nuevo material.</t>
  </si>
  <si>
    <t>通过填写此表格，您要求SBU承担添加新的CHAMP Code的成本和复杂性。 要求将表格连同CHAMP Code请求一起提交到RM门户进行技术批准审查。 该表格应在需要新物料之前60天完成。</t>
  </si>
  <si>
    <t>C</t>
  </si>
  <si>
    <t>С</t>
  </si>
  <si>
    <t>Cadmium</t>
  </si>
  <si>
    <t>Кадмий</t>
  </si>
  <si>
    <t>Cadmio</t>
  </si>
  <si>
    <t xml:space="preserve">镉 </t>
  </si>
  <si>
    <t>카드뮴</t>
  </si>
  <si>
    <t>Can you verify that this is not a Substance of Concern or on a PPG Restricted Substances list?</t>
  </si>
  <si>
    <t>Можете ли вы подтвердить , что это вещество не является веществом, вызывающим озабоченность, и не включено в список веществ ограниченного использования PPG?</t>
  </si>
  <si>
    <t>¿Puede verificar que esta no sea una Sustancia de Preocupación o que se encuentre en una lista de Sustancias Restringidas de PPG?</t>
  </si>
  <si>
    <t>您可以验证这不是“关注物质SOC”还是“ PPG限制物质”列表中的物质？</t>
  </si>
  <si>
    <t>B - PRODUCT INFO</t>
  </si>
  <si>
    <t>Может ли ваш материал создавать опасность воспламенения пыли при рассеивании в воздухе?</t>
  </si>
  <si>
    <t>¿Su material puede generar peligro de polvo combustible cuando se dispersa en el aire?</t>
  </si>
  <si>
    <t>散布在空气中是否会产生可燃粉尘危害？</t>
  </si>
  <si>
    <t>Канада (DSL/NDSL)</t>
  </si>
  <si>
    <t>Canadá (DSL/NDSL)</t>
  </si>
  <si>
    <t>加拿大 (DSL/NDSL)</t>
  </si>
  <si>
    <t>캐나다 (DSL/NDSL)</t>
  </si>
  <si>
    <t>CAS (modify as appropriate)</t>
  </si>
  <si>
    <t>CAS (изменить по мере необходимости)</t>
  </si>
  <si>
    <t>CAS (modificar según corresponda)</t>
  </si>
  <si>
    <t>化学文摘号 (根据需要进行修改)</t>
  </si>
  <si>
    <t>CAS (적절하게 수정하시오)</t>
  </si>
  <si>
    <t>CAS номер (CAS)</t>
  </si>
  <si>
    <t>Número CAS (CAS)</t>
  </si>
  <si>
    <t xml:space="preserve">化学文摘号 </t>
  </si>
  <si>
    <t>CAS 번호 (CAS)</t>
  </si>
  <si>
    <t>Centrifugal Photo Scattering (CPS)</t>
  </si>
  <si>
    <t>Центробежное фоторассеяние (CPS)</t>
  </si>
  <si>
    <t>Analizador de tamaño de partícula por sedimentación centrífuga (CPS)</t>
  </si>
  <si>
    <t>离心式光散射</t>
  </si>
  <si>
    <t>Форма обоснования кода CHAMP</t>
  </si>
  <si>
    <t>Formulario de justificación del código CHAMP</t>
  </si>
  <si>
    <t>CHAMP Code说明表</t>
  </si>
  <si>
    <t>CHAMP Code Searcher</t>
  </si>
  <si>
    <t>Поисковик CHAMP кода</t>
  </si>
  <si>
    <t>Buscador de códigos CHAMP</t>
  </si>
  <si>
    <t>CHAMP Code 搜索</t>
  </si>
  <si>
    <t>Характеристики</t>
  </si>
  <si>
    <t>Características</t>
  </si>
  <si>
    <t>特性</t>
  </si>
  <si>
    <t>특성</t>
  </si>
  <si>
    <t>Charge</t>
  </si>
  <si>
    <t>Заряд</t>
  </si>
  <si>
    <t xml:space="preserve">Carga </t>
  </si>
  <si>
    <t>电荷</t>
  </si>
  <si>
    <t>Химическое название или синоним</t>
  </si>
  <si>
    <t>Nombre químico o sinónimo</t>
  </si>
  <si>
    <t>化学名称或别名</t>
  </si>
  <si>
    <t>화학명 또는 이명</t>
  </si>
  <si>
    <t>Китай (IECSC)</t>
  </si>
  <si>
    <t>中国 (IECSC)</t>
  </si>
  <si>
    <t>중국 (IECSC)</t>
  </si>
  <si>
    <t>China GB9685</t>
  </si>
  <si>
    <t>Китай GB9685</t>
  </si>
  <si>
    <t>中国GB9685</t>
  </si>
  <si>
    <t>중국 GB9685</t>
  </si>
  <si>
    <t>Chromium</t>
  </si>
  <si>
    <t>Хром</t>
  </si>
  <si>
    <t>Cromo</t>
  </si>
  <si>
    <t xml:space="preserve">铬 </t>
  </si>
  <si>
    <t>크롬</t>
  </si>
  <si>
    <t>Closed Cup</t>
  </si>
  <si>
    <t>Закрытый тигель</t>
  </si>
  <si>
    <t>Copa cerrada</t>
  </si>
  <si>
    <t>闭合杯</t>
  </si>
  <si>
    <t>밀폐 컵</t>
  </si>
  <si>
    <t>Cobalt</t>
  </si>
  <si>
    <t>Кобальт</t>
  </si>
  <si>
    <t>Cobalto</t>
  </si>
  <si>
    <t xml:space="preserve">钴 </t>
  </si>
  <si>
    <t>코발트</t>
  </si>
  <si>
    <t>Цвет</t>
  </si>
  <si>
    <t>颜色</t>
  </si>
  <si>
    <t>색상</t>
  </si>
  <si>
    <t>Комментарии</t>
  </si>
  <si>
    <t>Comentarios</t>
  </si>
  <si>
    <t>注释</t>
  </si>
  <si>
    <t>의견</t>
  </si>
  <si>
    <t>Название организации</t>
  </si>
  <si>
    <t>Nombre de la compañía</t>
  </si>
  <si>
    <t>公司名称</t>
  </si>
  <si>
    <t>회사명</t>
  </si>
  <si>
    <t>Complete the composition section in the "Table 1 Composition" tab.</t>
  </si>
  <si>
    <t>Заполните раздел «Композиция» на вкладке «Таблица 1 Состав».</t>
  </si>
  <si>
    <t>Complete la sección de composición en la pestaña "Tabla 1 Composición".</t>
  </si>
  <si>
    <t>在“表1成分”选项卡中完成成分信息部分。</t>
  </si>
  <si>
    <t>은 "표 1의 구성"탭에서 구성 섹션을 완료합니다.</t>
  </si>
  <si>
    <t>Complexity</t>
  </si>
  <si>
    <t>Сложность</t>
  </si>
  <si>
    <t>Complejidad</t>
  </si>
  <si>
    <t>复杂性</t>
  </si>
  <si>
    <t>Описание компонента</t>
  </si>
  <si>
    <t>Descripción de componente</t>
  </si>
  <si>
    <t>成分描述</t>
  </si>
  <si>
    <t>성분 내역</t>
  </si>
  <si>
    <t>Component Physical State</t>
  </si>
  <si>
    <t>Физическое состояние компонента</t>
  </si>
  <si>
    <t>Estado físico del componente</t>
  </si>
  <si>
    <t>成分物理状态</t>
  </si>
  <si>
    <t>성분의 물리적 상태</t>
  </si>
  <si>
    <t>Тип компонента (см. определение PPG ниже)</t>
  </si>
  <si>
    <t>Tipo de componente (Consulte la definición de PPG al final)</t>
  </si>
  <si>
    <t>成分类型 (请参见PPG定义如下)</t>
  </si>
  <si>
    <t>성분 유형 ( 하단의 PPG 정의를 참조 하십시오.)</t>
  </si>
  <si>
    <t>Сводная информация о типах компонентов</t>
  </si>
  <si>
    <t>Resumen del tipo de componente</t>
  </si>
  <si>
    <t>成分类型摘要</t>
  </si>
  <si>
    <t>구성 요소 유형 요약</t>
  </si>
  <si>
    <t>Composition does not total 100%</t>
  </si>
  <si>
    <t>Состав не составляет 100%</t>
  </si>
  <si>
    <t>La composición no suma el 100%</t>
  </si>
  <si>
    <t>成分总和不是100％</t>
  </si>
  <si>
    <t>구성은 총 100 % 가 아닙니다.</t>
  </si>
  <si>
    <t>Conductive</t>
  </si>
  <si>
    <t>Проводящий</t>
  </si>
  <si>
    <t>Conductivo</t>
  </si>
  <si>
    <t>导电的</t>
  </si>
  <si>
    <t>Контактное лицо</t>
  </si>
  <si>
    <t>Nombre del contacto</t>
  </si>
  <si>
    <t>PPG 联系人名称</t>
  </si>
  <si>
    <t>연락자 이름</t>
  </si>
  <si>
    <t>Контактный телефон</t>
  </si>
  <si>
    <t>Número de teléfono del contacto</t>
  </si>
  <si>
    <t>联系电话:</t>
  </si>
  <si>
    <t>연락자 전화번호</t>
  </si>
  <si>
    <t>Copper</t>
  </si>
  <si>
    <t>Медь</t>
  </si>
  <si>
    <t>Cobre</t>
  </si>
  <si>
    <t>铜</t>
  </si>
  <si>
    <t>구리</t>
  </si>
  <si>
    <t>Cost savings or formula cost reduction</t>
  </si>
  <si>
    <t>Экономия затрат или снижение стоимости формулы</t>
  </si>
  <si>
    <t>Ahorro de costos o reducción de costos de fórmula</t>
  </si>
  <si>
    <t>节省成本或降低配方成本</t>
  </si>
  <si>
    <t>Страна</t>
  </si>
  <si>
    <t>País</t>
  </si>
  <si>
    <t>国家</t>
  </si>
  <si>
    <t>국가</t>
  </si>
  <si>
    <t>Страна/регион</t>
  </si>
  <si>
    <t>País / Región</t>
  </si>
  <si>
    <t>国家/地区</t>
  </si>
  <si>
    <t>국가 / 지역</t>
  </si>
  <si>
    <t>Список нормативных требований страны</t>
  </si>
  <si>
    <t>Listas reglamentarias del país</t>
  </si>
  <si>
    <t>国家监管清单</t>
  </si>
  <si>
    <t>국가별 법규 리스트</t>
  </si>
  <si>
    <t>Cubic</t>
  </si>
  <si>
    <t>Кубический</t>
  </si>
  <si>
    <t>Cúbico</t>
  </si>
  <si>
    <t>立方体</t>
  </si>
  <si>
    <t>Дата</t>
  </si>
  <si>
    <t>Fecha</t>
  </si>
  <si>
    <t>日期</t>
  </si>
  <si>
    <t>날짜</t>
  </si>
  <si>
    <t>days</t>
  </si>
  <si>
    <t>дни</t>
  </si>
  <si>
    <t>días</t>
  </si>
  <si>
    <t>天</t>
  </si>
  <si>
    <t>일</t>
  </si>
  <si>
    <t>Describe the regulatory status of the supplied material</t>
  </si>
  <si>
    <t>Опишите нормативный статус поставляемого материала в соответствии с национальными реестрами, перечисленными ниже. Пожалуйста, четко обозначьте любые новые или ожидающие уведомления, используя раздел комментариев.</t>
  </si>
  <si>
    <t>Describe the regulatory status of the supplied material with respect to the national inventories listed below. Please clearly identify any new or pending notifications using the comments section.</t>
  </si>
  <si>
    <t>Describa el estado regulatorio del material suministrado con respecto a los inventarios nacionales que se enumeran a continuación.  Identifique claramente cualquier notificación nueva o pendiente en la sección de comentarios.</t>
  </si>
  <si>
    <t>描述所提供材料对下列国家监管清单的符合状况。 请使用评论部分清楚标识任何新的或待处理的通知。</t>
  </si>
  <si>
    <t>아래 관련 국가별 화학물질등재와 관련하여 공급된 물질의 등재여부 상태를 서술하십시오. 의견 항을 사용하여 새로운 것 혹은 등재중인 것을 분명히 파악하십시오.</t>
  </si>
  <si>
    <t>Опишите поверхностную обработку частицы:</t>
  </si>
  <si>
    <t>Describa el tratamiento superficial en la partícula:</t>
  </si>
  <si>
    <t>描述粒子的表面处理：</t>
  </si>
  <si>
    <t>Dibutyl, Dioctyl or Di-ethyl-2-hexyl Phthalates</t>
  </si>
  <si>
    <t>Дибутил, диоктил или диэтил-2-гексилфталаты</t>
  </si>
  <si>
    <t>Dibutilftalato, dioctilftalato o Di(2-etilhexil) ftalato</t>
  </si>
  <si>
    <t>邻苯二甲酸二丁酯，邻苯二甲酸二正辛酯，邻苯二甲酸二（2-乙基）己酯</t>
  </si>
  <si>
    <t>디부틸, 디옥틸 또는 디 에틸 2 헥실 프탈산</t>
  </si>
  <si>
    <t>Дистрибьютор (если отличается от производителя)</t>
  </si>
  <si>
    <t>Distribuidor (si es diferente del fabricante)</t>
  </si>
  <si>
    <t>经销商（如果不同于制造商）</t>
  </si>
  <si>
    <t>유통업체(제조업체와 다른경우)</t>
  </si>
  <si>
    <t>Контактные данные дистрибьютора</t>
  </si>
  <si>
    <t>Información de contacto del distribuidor</t>
  </si>
  <si>
    <t>经销商联系人信息</t>
  </si>
  <si>
    <t>유통업체 연락처 정보</t>
  </si>
  <si>
    <t>Наименование дистрибьютора</t>
  </si>
  <si>
    <t>Nombre del distribuidor</t>
  </si>
  <si>
    <t>经销商公司名称</t>
  </si>
  <si>
    <t>유통자 명</t>
  </si>
  <si>
    <t>Вредит ли материалу заморозка?</t>
  </si>
  <si>
    <t>¿El material se daña si se congela?</t>
  </si>
  <si>
    <t>冰冻会损坏该产品吗？</t>
  </si>
  <si>
    <t>결빙의 우려가 있는 물질 입니까?</t>
  </si>
  <si>
    <t>Содержит ли материал волокна диаметром &lt;3,5 мкм и длиной &gt;5 мкм?</t>
  </si>
  <si>
    <t>¿El material contiene fibras con diámetro &lt;3.5μm, longitud &gt;5μm?</t>
  </si>
  <si>
    <t>该材料是否包含直径&lt;3.5μm，长度&gt;5μm的纤维？</t>
  </si>
  <si>
    <t>Dynamic Light Scattering (DLS)</t>
  </si>
  <si>
    <t>Динамическое рассеяние света (DLS)</t>
  </si>
  <si>
    <t>Dispersión de luz dinámica (DLS)</t>
  </si>
  <si>
    <t>动态光散射（DLS）</t>
  </si>
  <si>
    <t>Адрес электронной почты</t>
  </si>
  <si>
    <t>Correo electrónico</t>
  </si>
  <si>
    <t>电子邮件:</t>
  </si>
  <si>
    <t>이메일 주소</t>
  </si>
  <si>
    <t>EU 10/2011</t>
  </si>
  <si>
    <t>ЕС 10/2011</t>
  </si>
  <si>
    <t>UE 10/2011</t>
  </si>
  <si>
    <t>欧洲 10/2011</t>
  </si>
  <si>
    <t>유럽10/2011</t>
  </si>
  <si>
    <t>Европа (РИЧ)</t>
  </si>
  <si>
    <t>Europa (REACh)</t>
  </si>
  <si>
    <t>유럽 (REACH)</t>
  </si>
  <si>
    <t>Европейский товарный код (формат XXXX-XX-XXXX)</t>
  </si>
  <si>
    <t>Código arancelario de mercancías de la Unión Europea (formato XXXX-XX-XXXX)</t>
  </si>
  <si>
    <t>欧洲商品代码（格式XXXX-XX-XXXX）</t>
  </si>
  <si>
    <t>유럽상품코드 ( 형식 XXXX-XX-XXXX)</t>
  </si>
  <si>
    <t>Exempt</t>
  </si>
  <si>
    <t>Исключение</t>
  </si>
  <si>
    <t>Exento</t>
  </si>
  <si>
    <t>豁免</t>
  </si>
  <si>
    <t>등록면제</t>
  </si>
  <si>
    <t>Классификационный номер экспортного контроля (ECCN)</t>
  </si>
  <si>
    <t>Número de clasificación de control de exportaciones (ECCN)</t>
  </si>
  <si>
    <t>出口控制分类编号（ECCN）</t>
  </si>
  <si>
    <t>수출 통제 분류 번호 (ECCN)</t>
  </si>
  <si>
    <t>F</t>
  </si>
  <si>
    <t>Ф</t>
  </si>
  <si>
    <t>Flame Resistance</t>
  </si>
  <si>
    <t>Огнеупорность</t>
  </si>
  <si>
    <t>Resistencia a la flama</t>
  </si>
  <si>
    <t>阻燃性</t>
  </si>
  <si>
    <t>Температура вспышки</t>
  </si>
  <si>
    <t>Punto de inflamación</t>
  </si>
  <si>
    <t>闪点</t>
  </si>
  <si>
    <t>인화점</t>
  </si>
  <si>
    <t>Метод определения температуры вспышки</t>
  </si>
  <si>
    <t>Método para punto de inflamación</t>
  </si>
  <si>
    <t>闪点测试方法</t>
  </si>
  <si>
    <t>인화점 측정방법</t>
  </si>
  <si>
    <t>Fourier Transform Infrared Spectroscopy (FTIR)</t>
  </si>
  <si>
    <t>Инфракрасная спектроскопия с преобразованием Фурье (FTIR)</t>
  </si>
  <si>
    <t>Espectroscopia infrarroja por transformada de Fourier (FTIR)</t>
  </si>
  <si>
    <t>傅立叶变换红外光谱（FTIR）</t>
  </si>
  <si>
    <t>Fungicide</t>
  </si>
  <si>
    <t>Фунгицид</t>
  </si>
  <si>
    <t>Fungicida</t>
  </si>
  <si>
    <t>杀真菌剂</t>
  </si>
  <si>
    <t>살균제</t>
  </si>
  <si>
    <t>g/cm3</t>
  </si>
  <si>
    <t>г/см3</t>
  </si>
  <si>
    <t>克每立方厘米</t>
  </si>
  <si>
    <t>부피(cm3)당 그램</t>
  </si>
  <si>
    <t>Gas</t>
  </si>
  <si>
    <t>Газ</t>
  </si>
  <si>
    <t>气体</t>
  </si>
  <si>
    <t>가스</t>
  </si>
  <si>
    <t>INTRODUCTION</t>
  </si>
  <si>
    <t>Глобальные требования по охране труда, технике безопасности и закупкам</t>
  </si>
  <si>
    <t>Requisitos Globales de EHS y Compras</t>
  </si>
  <si>
    <t>全球EH＆S和采购要求</t>
  </si>
  <si>
    <t>글로벌 EH&amp;S 및 구매 요구사항</t>
  </si>
  <si>
    <t>Гарантийный срок хранения (с даты изготовления)</t>
  </si>
  <si>
    <t>Vida útil garantizada (desde la fecha de fabricación)</t>
  </si>
  <si>
    <t>保质期（从生产日期开始）</t>
  </si>
  <si>
    <t>보장되는 보관 수명 (제조일로부터)</t>
  </si>
  <si>
    <t>Handling and Storage Conditions</t>
  </si>
  <si>
    <t>Условия использования и хранения</t>
  </si>
  <si>
    <t>Condiciones de manejo y almacenamiento</t>
  </si>
  <si>
    <t>使用和储存条件</t>
  </si>
  <si>
    <t>취급 및 보관 상태</t>
  </si>
  <si>
    <t>Информация об использовании, условиях хранения и упаковке</t>
  </si>
  <si>
    <t>Información sobre manejo, condiciones de almacenamiento y empaque</t>
  </si>
  <si>
    <t>使用、储存和包装信息</t>
  </si>
  <si>
    <t>취급과 보관상태 및 포장 정보</t>
  </si>
  <si>
    <t>Has a determination of expected annual usage taken place?</t>
  </si>
  <si>
    <t>Было ли определено ожидаемое годовое использование?</t>
  </si>
  <si>
    <t>¿Se llevó a cabo una determinación del uso anual esperado?</t>
  </si>
  <si>
    <t>是否确定了预期的年度使用量？</t>
  </si>
  <si>
    <t>Has the category buyer for this material been notified of the intent to purchase a new raw material?</t>
  </si>
  <si>
    <t>Уведомлен ли покупатель категории этого материала о намерении приобрести новое сырье? Пожалуйста, укажите покупателя и дату уведомления.</t>
  </si>
  <si>
    <t>Has the category buyer for this material been notified of the intent to purchase a new raw material?  Please indicate the buyer and date notified.</t>
  </si>
  <si>
    <t>¿Se notificó al comprador de la categoría de este material la intención de comprar una nueva materia prima?  Indique el comprador y la fecha de notificación.</t>
  </si>
  <si>
    <t>该物料大类的购买者是否已收到购买新原料的通知？ 请注明购买者和通知日期。</t>
  </si>
  <si>
    <t>High</t>
  </si>
  <si>
    <t>Высокий</t>
  </si>
  <si>
    <t>Alto</t>
  </si>
  <si>
    <t>高</t>
  </si>
  <si>
    <t>Hydrophilic</t>
  </si>
  <si>
    <t>Гидрофильный</t>
  </si>
  <si>
    <t>Hidrofílico</t>
  </si>
  <si>
    <t>亲水的</t>
  </si>
  <si>
    <t>Hydrophobic</t>
  </si>
  <si>
    <t>Гидрофобный</t>
  </si>
  <si>
    <t>Hidrofóbico</t>
  </si>
  <si>
    <t>疏水的</t>
  </si>
  <si>
    <t>Если было выбрано Другое, пожалуйста, опишите анализ:</t>
  </si>
  <si>
    <t>Si seleccionó Otro, describa el análisis:</t>
  </si>
  <si>
    <t>如果选择其他，请描述分析：</t>
  </si>
  <si>
    <t>Если было выбрано Другое, пожалуйста, опишите форму частиц:</t>
  </si>
  <si>
    <t>Si seleccionó Otro, describa la forma de la partícula:</t>
  </si>
  <si>
    <t>如果选择其他，请描述粒子形状：</t>
  </si>
  <si>
    <t>Если было выбрано Другое, пожалуйста, опишите обработку поверхности:</t>
  </si>
  <si>
    <t>Si seleccionó Otro, describa el tratamiento de la superficie:</t>
  </si>
  <si>
    <t>如果选择其他，请描述粒子的表面处理：</t>
  </si>
  <si>
    <t>If this new CHAMP code is introduced, what raw material CHAMP code(s) will be replaced or eliminated?</t>
  </si>
  <si>
    <t>Если будет введен этот новый код CHAMP, какие коды CHAMP сырья будут заменены или удалены?</t>
  </si>
  <si>
    <t>Si se introduce este nuevo código CHAMP, ¿qué código(s) CHAMP de materia prima se reemplazará o eliminará?</t>
  </si>
  <si>
    <t>如果引入了此新的CHAMP Code，将替换或消除哪些原料CHAMP Code？</t>
  </si>
  <si>
    <t>If yes, please identify the substance name</t>
  </si>
  <si>
    <t>Если да, укажите название вещества и номер CAS (если имеется).</t>
  </si>
  <si>
    <t>If yes, please identify the substance name and the CAS number (if available)</t>
  </si>
  <si>
    <t>En caso afirmativo, identifique el nombre de la sustancia y el número CAS (si está disponible)</t>
  </si>
  <si>
    <t>如果是，请标明物质名称和CAS编号（如果有）</t>
  </si>
  <si>
    <t>예, 물질의 이름과 CAS 번호 (있는 경우)를 식별하십시오</t>
  </si>
  <si>
    <t>Если да, укажите</t>
  </si>
  <si>
    <t>En caso afirmativo, especifique</t>
  </si>
  <si>
    <t>如果是，请指定</t>
  </si>
  <si>
    <t>그렇다면, 명시하시오.</t>
  </si>
  <si>
    <t>Если да, укажите и прикрепите согласование(я) в разделе приложений</t>
  </si>
  <si>
    <t>En caso afirmativo, especifique y adjunte las aprobaciones en la sección de archivos adjuntos</t>
  </si>
  <si>
    <t>如果是，请在附件部分指定并附上批准</t>
  </si>
  <si>
    <t>그렇다면, 첨부항목에 기술하고 첨부하세요</t>
  </si>
  <si>
    <t>Если вы ответили Да на вышеуказанный вопрос, пожалуйста, предоставьте следующую информацию:</t>
  </si>
  <si>
    <t>Si respondió Sí a la pregunta anterior, proporcione la siguiente información:</t>
  </si>
  <si>
    <t>如果您对上述问题的回答为“是”，请提供以下信息：</t>
  </si>
  <si>
    <t>Impurity</t>
  </si>
  <si>
    <t>Примесь</t>
  </si>
  <si>
    <t xml:space="preserve">Impureza </t>
  </si>
  <si>
    <t xml:space="preserve">杂质 </t>
  </si>
  <si>
    <t>불순물</t>
  </si>
  <si>
    <t>Примесь?</t>
  </si>
  <si>
    <t>¿Impureza?</t>
  </si>
  <si>
    <t>杂质 ?</t>
  </si>
  <si>
    <t>불순물?</t>
  </si>
  <si>
    <t>In the "Component Description" column, please also specify if it is the fibrous or non-fibrous form of this substance.</t>
  </si>
  <si>
    <t>В столбце «Описание компонента» также укажите, является ли это волокнистой или неволокнистой формой этого вещества.</t>
  </si>
  <si>
    <t>En la columna "Descripción del componente", especifique también  si es la forma fibrosa o no fibrosa de esta sustancia.</t>
  </si>
  <si>
    <t>在“成分描述”一栏中，请也指出此物质是否是纤维或非纤维形式。</t>
  </si>
  <si>
    <t>구성성분명세 열에 물질이 섬유상 형태인지, 비 섬유상 형태인지 명시하십시오.</t>
  </si>
  <si>
    <t>In the "Component Description" column, please also specify if it is the leaded or non-leaded form of this substance.</t>
  </si>
  <si>
    <t>В столбце «Описание компонента» также укажите, является ли это этилированной или неэтилированной формой этого вещества.</t>
  </si>
  <si>
    <t>En la columna "Descripción del componente",  especifique también si es la forma con plomo o sin plomo de esta sustancia.</t>
  </si>
  <si>
    <t>在“成分描述”一栏中，请也指出此物质是否是含铅或无铅形式。</t>
  </si>
  <si>
    <t>구성성분명세 열에 납함유 물질인지, 비함유 물질인지 명시하십시오.</t>
  </si>
  <si>
    <t>In the "Component Description" column, please also specify if this substance is uretdione, biuret, or mixture.  If unknown, provide an EC number for this substance.</t>
  </si>
  <si>
    <t>В графе «Описание компонента» также укажите, является ли это вещество уретдионом, биуретом или смесью. Если неизвестно, укажите номер ЕС для этого вещества.</t>
  </si>
  <si>
    <t>En la columna "Descripción del componente", especifique también  si la sustancia es uretdiona, biuret o mezcla.  Si se desconoce, proporcione un número CE para esta sustancia.</t>
  </si>
  <si>
    <t>在“成分描述”一栏中，请也指出此物质是否是脲二酮，缩二脲或混合物。</t>
  </si>
  <si>
    <t>구성성분명세 열에 물질이 우레트디온, 뷰렛, 또는 혼합물인지 명시하십시오.</t>
  </si>
  <si>
    <t xml:space="preserve">In the "Component Description" column, please provide the EC number for this substance. </t>
  </si>
  <si>
    <t>В столбце «Описание компонента» укажите номер ЕС для этого вещества.</t>
  </si>
  <si>
    <t>En la columna "Descripción del componente", proporcione el número CE para esta sustancia.</t>
  </si>
  <si>
    <t>在“成分描述”一栏中，请提供此物质的EC编号。</t>
  </si>
  <si>
    <t>구성성분명세 열에 물질의 EC번호를 기입하십시오.</t>
  </si>
  <si>
    <t>In the "Component Description" column, please provide the molecular weight of this substance.</t>
  </si>
  <si>
    <t>D - COMPOSITION TABLE - TABLE 2</t>
  </si>
  <si>
    <t>В столбце «Описание компонента» укажите молекулярную массу этого вещества.</t>
  </si>
  <si>
    <t>En la columna "Descripción del componente", proporcione el peso molecular de esta sustancia.</t>
  </si>
  <si>
    <t>在“组分描述”列中，请提供此物质的分子量。</t>
  </si>
  <si>
    <t>"성분 설명"란에이 물질의 분자량을 기입하십시오.</t>
  </si>
  <si>
    <t xml:space="preserve">In the following row, please provide a separate entry for the respirable fraction (&lt;10 microns) of this substance.  </t>
  </si>
  <si>
    <t>В следующей строке, пожалуйста, сделайте отдельную запись для респирабельной фракции (&lt;10 микрон) этого вещества.</t>
  </si>
  <si>
    <t xml:space="preserve">En la siguiente fila, identifique la fracción respirable de esta sustancia (&lt;10 (μm)).  </t>
  </si>
  <si>
    <t>在下一行中，请提供此物质的可呼吸部分的单独条目。</t>
  </si>
  <si>
    <t>다음 행에서는이 물질의 인체흡입성 부분에 대한 별도의 항목을 제공하십시오.</t>
  </si>
  <si>
    <t>Inductively Coupled Plasma (ICP)</t>
  </si>
  <si>
    <t>Индуктивно-связанная плазма (ICP)</t>
  </si>
  <si>
    <t>Plasma acoplado inductivamente (ICP)</t>
  </si>
  <si>
    <t>电感耦合等离子体（ICP）</t>
  </si>
  <si>
    <t>A - CONTACT INFO</t>
  </si>
  <si>
    <t>Информация предоставлена</t>
  </si>
  <si>
    <t>Información proporcionada por</t>
  </si>
  <si>
    <t>信息来源</t>
  </si>
  <si>
    <t>정보제공자명</t>
  </si>
  <si>
    <t>Вставьте документ сюда как значок</t>
  </si>
  <si>
    <t xml:space="preserve">Inserte el documento aquí como un ícono </t>
  </si>
  <si>
    <t>插文件于此处，以图标显示</t>
  </si>
  <si>
    <t>여기에 아이콘으로 문서를 삽입하십시오.</t>
  </si>
  <si>
    <t>Intentionally Added</t>
  </si>
  <si>
    <t>Преднамеренно добавленный</t>
  </si>
  <si>
    <t>Agregado intencionalmente</t>
  </si>
  <si>
    <t xml:space="preserve">有意添加  </t>
  </si>
  <si>
    <t>의도적 첨가</t>
  </si>
  <si>
    <t>Intentionally Added or Impurity?</t>
  </si>
  <si>
    <t>Преднамеренно добавленный или примесь?</t>
  </si>
  <si>
    <t>¿Agregado intencionalmente o impureza?</t>
  </si>
  <si>
    <t>是有意添加还是杂质？</t>
  </si>
  <si>
    <t>의도적인 첨가 혹은 불순물?</t>
  </si>
  <si>
    <t>Инвентарный или регистрационный номер</t>
  </si>
  <si>
    <t>Inventory or Registration Number</t>
  </si>
  <si>
    <t>Inventario o número de registro</t>
  </si>
  <si>
    <t>监管清单或注册号</t>
  </si>
  <si>
    <t>인벤토리 혹은 등록번호</t>
  </si>
  <si>
    <t>Is a functional offset of this material available? If yes, please list CHAMP code(s).</t>
  </si>
  <si>
    <t>Доступна ли функциональная альтернатива этого материала? Если да, укажите код(ы) CHAMP.</t>
  </si>
  <si>
    <t>¿Existe un sustituto funcional disponible para este material?  Si es así, enumere los códigos CHAMP.</t>
  </si>
  <si>
    <t>是否可以使用该物料的功能补偿？ 如果是，请列出CHAMP Code。</t>
  </si>
  <si>
    <t>Is the chemical inventory/regulatory status appropriate for the countries where this raw material and product is intended to be used?</t>
  </si>
  <si>
    <t>Соответствует ли химический реестр/нормативный статус странам, в которых предполагается использовать это сырье и продукт?</t>
  </si>
  <si>
    <t>¿El inventario químico/estado regulatorio es apropiado para los países en los que se pretende utilizar esta materia prima y producto ?</t>
  </si>
  <si>
    <t>化学品库存/法规状态是否适合要使用该原料和产品的国家/地区？</t>
  </si>
  <si>
    <t>Является ли материал частицей (несвязанной), агрегированной (сильно связанной или расплавленной) или агломератом (слабосвязанной)?</t>
  </si>
  <si>
    <t>¿El material es una partícula libre (sin un medio), en forma de agregado (unido con enlaces fuertes o fusionado) o un aglomerado (unido por enlaces débiles)?</t>
  </si>
  <si>
    <t>材料是粒子（未结合），聚集（强烈结合或融合）还是团聚（弱结合）？</t>
  </si>
  <si>
    <t>Является ли этот материал или какой-либо его компонент дополнительно регулируемым или подпадающим под действие каких-либо глобальных нормативных уведомлений или правил, таких как Закон США о контроле за токсичными веществами (TSCA), 5e Согласительный приказ, TSCA 5a Правило значительного нового использования (SNUR), TSCA 12b Экспорт, Закон Канады об охране окружающей среды (CEPA), Значительная новая деятельность (SNAC) и т. д.?</t>
  </si>
  <si>
    <t xml:space="preserve">¿Este material, o cualquier componente de este material, está regulado o sujeto a alguna notificación o reglamentación global como la Ley para el Control de Sustancias Tóxicas de los Estados Unidos (TSCA) Sección 5e, la Regla de Uso Nuevo Significativo (SNUR)  Sección 5a de TSCA, la Notificación de Exportación Sección 12b de TSCA, la Ley de Protección Ambiental de Canadá (CEPA), Actividad Nueva Significativa (SNAC), etc.? </t>
  </si>
  <si>
    <t>本材料或本材料的任何组成部分受到任何全球监管通知或规则的进一步监管，例如美国有毒物质控制法案（TSCA）5e同意令，TSCA 5a重要新使用规则（SNUR），TSCA 12b出口 ，加拿大环境保护法（CEPA）重大新活动（SNAC）等？</t>
  </si>
  <si>
    <t>이 제품이나 그의 구성요소/구성성분들이 미국유독물관리법( TSCA)내에서의 5e Consent order, 5a SNUR, TSCA 12b  수출 혹은 캐나다환경보호법(CEPA)의 SNAC등에 의해 규제되거나 적용을 받습니까?</t>
  </si>
  <si>
    <t>Is this new CHAMP Code associated with a Compass project? If so, please provide the number.</t>
  </si>
  <si>
    <t>Связан ли этот новый код CHAMP с проектом Компас? Если да, то укажите номер.</t>
  </si>
  <si>
    <t>¿Este nuevo código CHAMP está asociado con un proyecto de Compass? Si es así, proporcione el número.</t>
  </si>
  <si>
    <t>这个新的CHAMP Code与Compass项目相关联吗？ 如果是这样，请提供Compass号码。</t>
  </si>
  <si>
    <t>Является ли этот продукт зарегистрированным биоцидом, в частности альгицидом, фунгицидом, пестицидом или родентицидом?</t>
  </si>
  <si>
    <t>¿Este producto es un biocida registrado, específicamente un alguicida, fungicida, pesticida o rodenticida?</t>
  </si>
  <si>
    <t>本产品是注册的杀生物剂，特别是杀藻剂，杀真菌剂，杀虫剂或杀鼠剂产品？</t>
  </si>
  <si>
    <t>이 제품이 등록된 살조제, 살생물제, 살균제, 살충제 또는 취약제품입니까?</t>
  </si>
  <si>
    <t>Одобрен ли этот продукт для  контакта с пищевыми продуктами?</t>
  </si>
  <si>
    <t>¿Este producto está aprobado para su uso en contacto con alimentos?</t>
  </si>
  <si>
    <t>该产品是否被批准用于与食品接触？</t>
  </si>
  <si>
    <t>이 제품이 식품 접촉용으로 승인되었습니까?</t>
  </si>
  <si>
    <t>Япония (METI/ENCS)</t>
  </si>
  <si>
    <t>Japón (METI/ENCS)</t>
  </si>
  <si>
    <t>日本 (METI/ENCS)</t>
  </si>
  <si>
    <t>일본 (METI/ENCS)</t>
  </si>
  <si>
    <t>kg/L</t>
  </si>
  <si>
    <t>кг/л</t>
  </si>
  <si>
    <t>千克每升</t>
  </si>
  <si>
    <t>리터 당 킬로그램</t>
  </si>
  <si>
    <t>Корея  (KECI)</t>
  </si>
  <si>
    <t>Corea (KECI)</t>
  </si>
  <si>
    <t>韩国 (KECl)</t>
  </si>
  <si>
    <t>한국 (KECI)</t>
  </si>
  <si>
    <t>lbs/gal</t>
  </si>
  <si>
    <t>фунты/галлон</t>
  </si>
  <si>
    <t>libras/galón</t>
  </si>
  <si>
    <t>磅每加仑</t>
  </si>
  <si>
    <t>갤런 당 파운드</t>
  </si>
  <si>
    <t>Liquefied Gas</t>
  </si>
  <si>
    <t>Сжиженный газ</t>
  </si>
  <si>
    <t xml:space="preserve">Gas licuado </t>
  </si>
  <si>
    <t>液化气</t>
  </si>
  <si>
    <t>액화가스</t>
  </si>
  <si>
    <t>Liquid</t>
  </si>
  <si>
    <t>Жидкость</t>
  </si>
  <si>
    <t>Líquido</t>
  </si>
  <si>
    <t>液体</t>
  </si>
  <si>
    <t>액상</t>
  </si>
  <si>
    <t>Listed</t>
  </si>
  <si>
    <t>Включен</t>
  </si>
  <si>
    <t xml:space="preserve">Listado </t>
  </si>
  <si>
    <t>列入</t>
  </si>
  <si>
    <t>등록되어 있음</t>
  </si>
  <si>
    <t>Listed - TSCA Active</t>
  </si>
  <si>
    <t>Внесен в список - TSCA Active</t>
  </si>
  <si>
    <t>Listado - TSCA activo</t>
  </si>
  <si>
    <t>列入- TSCA激活</t>
  </si>
  <si>
    <t>Listed - TSCA Inactive</t>
  </si>
  <si>
    <t>Внесен в список - TSCA Inactive</t>
  </si>
  <si>
    <t>Listado - TSCA inactivo</t>
  </si>
  <si>
    <t>列入- TSCA未激活</t>
  </si>
  <si>
    <t>Listed in DSL</t>
  </si>
  <si>
    <t>Внесен в список DSL</t>
  </si>
  <si>
    <t>Listado en DSL</t>
  </si>
  <si>
    <t>列入DSL</t>
  </si>
  <si>
    <t>DSL에 등록되어 있음</t>
  </si>
  <si>
    <t>Listed in NDSL</t>
  </si>
  <si>
    <t>Внесен в список NDSL</t>
  </si>
  <si>
    <t>Listado en NDSL</t>
  </si>
  <si>
    <t>列入NDSL</t>
  </si>
  <si>
    <t>NDSL에 등록되어 있음</t>
  </si>
  <si>
    <t>Low</t>
  </si>
  <si>
    <t>Низкий</t>
  </si>
  <si>
    <t>Bajo</t>
  </si>
  <si>
    <t>低</t>
  </si>
  <si>
    <t>ОБЯЗАТЕЛЬНО - Сертификат анализа (COA) или Спецификация продукта с диапазонами. Если нет, пожалуйста, заполните показанное вложение с предварительными характеристиками продукта.</t>
  </si>
  <si>
    <t>MANDATORY - Certificate of Analysis (COA) or Product Specification with ranges.  If not available, please complete the attachment shown with the tentative product specifications.</t>
  </si>
  <si>
    <t>OBLIGATORIO - Certificado de Análisis (COA) o Especificación de Producto con rangos. Si no está disponible, complete el archivo adjunto que se muestra con las especificaciones tentativas del producto.</t>
  </si>
  <si>
    <t>强制要求 - 分析证书（COA）或带范围的产品规格。 如果不可用，请完成附件的暂定产品规格。</t>
  </si>
  <si>
    <t>필수품 - 범위가 포함된 분석증명서(COA. Certificate of Analysis) 또는 제품 사양서.
만약 없는경우,  임시 제품 사양에 표시된 첨부 파일을 작성하십시오.</t>
  </si>
  <si>
    <t>ОБЯЗАТЕЛЬНО - действующий паспорт безопасности на английском языке.</t>
  </si>
  <si>
    <t>OBLIGATORIO - Hoja de datos de seguridad actual en idioma inglés</t>
  </si>
  <si>
    <t>强制要求 - 最新产品安全技术说明书，英文</t>
  </si>
  <si>
    <t>필수품 - 현행 영문판 물질안전보건자료</t>
  </si>
  <si>
    <t>ОБЯЗАТЕЛЬНО - действующий паспорт безопасности на местном языке.</t>
  </si>
  <si>
    <t>OBLIGATORIO - Hoja de datos de seguridad actual en los idiomas locales</t>
  </si>
  <si>
    <t>强制要求 - 最新产品安全技术说明书，当地语言</t>
  </si>
  <si>
    <t>필수 - 현행 현지언어로 된 물질안전보건자료</t>
  </si>
  <si>
    <t>Manganese</t>
  </si>
  <si>
    <t>Марганец</t>
  </si>
  <si>
    <t>Manganeso</t>
  </si>
  <si>
    <t>锰</t>
  </si>
  <si>
    <t>망간</t>
  </si>
  <si>
    <t>Контакты производителя</t>
  </si>
  <si>
    <t>Información de contacto del fabricante</t>
  </si>
  <si>
    <t>制造商联系人信息</t>
  </si>
  <si>
    <t>제조업체 연락처 정보</t>
  </si>
  <si>
    <t>Информация о производителе</t>
  </si>
  <si>
    <t xml:space="preserve">Información del fabricante </t>
  </si>
  <si>
    <t>制造商信息</t>
  </si>
  <si>
    <t>제조자 정보*</t>
  </si>
  <si>
    <t>Требуется информация о производителе. Информация о дистрибьюторе не является обязательной. Дистрибьюторы, заполняющие этот документ, должны указать всех производителей в этом разделе или считать себя производителями, если производители не будут раскрыты. Обратите внимание, если документация от производителя предоставляется вместе с этой информацией, например, Паспорт безопасности (SDS), Технический паспорт (TDS), Сертификат анализа (COA) — производитель(и) должен быть раскрыт на этой вкладке. Дистрибьюторы также должны считаться производителем при заполнении этой формы, если они выполняют производственную операцию, такую как смешивание от разных поставщиков в резервуаре для наливных грузов, декантирование в меньшие контейнеры, переупаковку продукта и т. д.</t>
  </si>
  <si>
    <t>必须提供制造商信息。 经销商信息是可选的。 完成本文档的经销商必须声明本节中提供的所有制造商，或者如果不公开制造商，则认为自己是制造商。 请注意，如果此提交文件随附了制造商的文档，例如 安全数据说明书（SDS），技术数据表（TDS），分析证书（COA）-应在此选项卡上披露制造商。 如果经销商执行制造操作，例如将不同供应商的散装物料混合，倒入到较小的容器，重新包装产品等，则在填写此表格时也应将其视为制造商。</t>
  </si>
  <si>
    <t>Название производителя</t>
  </si>
  <si>
    <t>Nombre del fabricante</t>
  </si>
  <si>
    <t>制造商公司名称</t>
  </si>
  <si>
    <t>제조업체명</t>
  </si>
  <si>
    <t>Максимальная температура хранения</t>
  </si>
  <si>
    <t>Temperatura máxima de almacenamiento</t>
  </si>
  <si>
    <t>最高储存温度</t>
  </si>
  <si>
    <t>최대 저장 온도</t>
  </si>
  <si>
    <t>Medium</t>
  </si>
  <si>
    <t>Средний</t>
  </si>
  <si>
    <t>Medio</t>
  </si>
  <si>
    <t>中等</t>
  </si>
  <si>
    <t>Metal</t>
  </si>
  <si>
    <t>Металл</t>
  </si>
  <si>
    <t>金属</t>
  </si>
  <si>
    <t>금속</t>
  </si>
  <si>
    <t>Минимальная температура хранения</t>
  </si>
  <si>
    <t>Temperatura mínima de almacenamiento</t>
  </si>
  <si>
    <t>最低储存温度</t>
  </si>
  <si>
    <t>최소 저장 온도</t>
  </si>
  <si>
    <t>Molybdenum</t>
  </si>
  <si>
    <t>Молибден</t>
  </si>
  <si>
    <t>Molibdeno</t>
  </si>
  <si>
    <t>钼</t>
  </si>
  <si>
    <t>몰리브덴</t>
  </si>
  <si>
    <t>months</t>
  </si>
  <si>
    <t>месяцы</t>
  </si>
  <si>
    <t>meses</t>
  </si>
  <si>
    <t>个月</t>
  </si>
  <si>
    <t>개월</t>
  </si>
  <si>
    <t>Гармонизированная тарифная сетка НАФТА (формат XXXX-XX-XXXX)</t>
  </si>
  <si>
    <t>Sistema Arancelario Armonizado TLCAN  (formato XXXX-XX-XXXX)</t>
  </si>
  <si>
    <t>NAFTA协调关税表（格式XXXX-XX-XXXX）</t>
  </si>
  <si>
    <t>미관세율표 ( 형식 XXXX-XX-XXXX)</t>
  </si>
  <si>
    <t>Наименование/название</t>
  </si>
  <si>
    <t>Nombre</t>
  </si>
  <si>
    <t>姓名</t>
  </si>
  <si>
    <t>이름</t>
  </si>
  <si>
    <t>Nanoparticle Tracking Analysis (NTA)</t>
  </si>
  <si>
    <t>Анализ отслеживания наночастиц (NTA)</t>
  </si>
  <si>
    <t>Análisis de seguimiento de nanopartículas (NTA)</t>
  </si>
  <si>
    <t>纳米粒子跟踪分析（NTA）</t>
  </si>
  <si>
    <t>Нанотехнологии</t>
  </si>
  <si>
    <t>Nanotecnología</t>
  </si>
  <si>
    <t>纳米技术</t>
  </si>
  <si>
    <t>나노기술</t>
  </si>
  <si>
    <t>New PPG product / formulation</t>
  </si>
  <si>
    <t>Новый продукт/формула PPG</t>
  </si>
  <si>
    <t>Nuevo producto /formulación de PPG</t>
  </si>
  <si>
    <t>PPG新产品/配方</t>
  </si>
  <si>
    <t>Новая Зеландия (HSNO)</t>
  </si>
  <si>
    <t>Nueva Zelanda (HSNO)</t>
  </si>
  <si>
    <t>新西兰 (HSNO)</t>
  </si>
  <si>
    <t>뉴질랜드 (HSNO)</t>
  </si>
  <si>
    <t>Nickel</t>
  </si>
  <si>
    <t>Никель</t>
  </si>
  <si>
    <t>Níquel</t>
  </si>
  <si>
    <t xml:space="preserve">镍 </t>
  </si>
  <si>
    <t>니켈</t>
  </si>
  <si>
    <t>No</t>
  </si>
  <si>
    <t>Нет</t>
  </si>
  <si>
    <t>不是的</t>
  </si>
  <si>
    <t>아니오</t>
  </si>
  <si>
    <t>否</t>
  </si>
  <si>
    <t>Non-conductive (Insulated)</t>
  </si>
  <si>
    <t>Непроводящий (изолированный)</t>
  </si>
  <si>
    <t>No conductivo (aislado)</t>
  </si>
  <si>
    <t>非导电（绝缘）</t>
  </si>
  <si>
    <t>None</t>
  </si>
  <si>
    <t>Никто</t>
  </si>
  <si>
    <t>Ninguno</t>
  </si>
  <si>
    <t>无</t>
  </si>
  <si>
    <t>Not determined</t>
  </si>
  <si>
    <t>Не определено</t>
  </si>
  <si>
    <t>No determinado</t>
  </si>
  <si>
    <t>未确定的</t>
  </si>
  <si>
    <t>확정되어 있지 않음</t>
  </si>
  <si>
    <t>Not listed</t>
  </si>
  <si>
    <t>Не внесен в список</t>
  </si>
  <si>
    <t>No listado</t>
  </si>
  <si>
    <t>未列入</t>
  </si>
  <si>
    <t>등록되어 있지 않음</t>
  </si>
  <si>
    <t>Примечание: Ответы должны быть на английском языке. Перевод предназначен только для ознакомления.</t>
  </si>
  <si>
    <t>Nota: Las respuestas deben estar en idioma inglés. La traducción es sólo una referencia.</t>
  </si>
  <si>
    <t>注意：回复必须是英语。 翻译仅供参考。</t>
  </si>
  <si>
    <t>작성은 반드시 영문으로 해 주십시오. 번역은 참조 용입니다 .</t>
  </si>
  <si>
    <t>Nuclear Magnetic Resonance (NMR)</t>
  </si>
  <si>
    <t>Ядерный магнитный резонанс (ЯМР)</t>
  </si>
  <si>
    <t>Resonancia magnética nuclear (RMN)</t>
  </si>
  <si>
    <t>Oleophilic</t>
  </si>
  <si>
    <t>Олеофильный</t>
  </si>
  <si>
    <t>Oleofílico</t>
  </si>
  <si>
    <t>亲油的</t>
  </si>
  <si>
    <t>Oleophobic</t>
  </si>
  <si>
    <t>Олеофобный</t>
  </si>
  <si>
    <t>Oleofóbico</t>
  </si>
  <si>
    <t>疏油的</t>
  </si>
  <si>
    <t>Open Cup</t>
  </si>
  <si>
    <t>Открытый тигель</t>
  </si>
  <si>
    <t>Copa Abierta</t>
  </si>
  <si>
    <t>开杯</t>
  </si>
  <si>
    <t>개방컵</t>
  </si>
  <si>
    <t>Other</t>
  </si>
  <si>
    <t xml:space="preserve">Другое  </t>
  </si>
  <si>
    <t xml:space="preserve">Otro </t>
  </si>
  <si>
    <t xml:space="preserve">其他  </t>
  </si>
  <si>
    <t>기타</t>
  </si>
  <si>
    <t>Other (input below)</t>
  </si>
  <si>
    <t>Другое (введите ниже)</t>
  </si>
  <si>
    <t>Otro (entrada a continuación)</t>
  </si>
  <si>
    <t>其他（在下面输入）</t>
  </si>
  <si>
    <t>Other (please describe in detail in Question 3)</t>
  </si>
  <si>
    <t>Другое (пожалуйста, опишите подробно в вопросе 3)</t>
  </si>
  <si>
    <t>Otro (describa a detalle en la Pregunta 3)</t>
  </si>
  <si>
    <t>其他（请在问题3中详细描述）</t>
  </si>
  <si>
    <t>Other Storage Conditions</t>
  </si>
  <si>
    <t>Другие условия хранения</t>
  </si>
  <si>
    <t>Otras condiciones de almacenamiento</t>
  </si>
  <si>
    <t>其他储存条件</t>
  </si>
  <si>
    <t>기타 보관조건</t>
  </si>
  <si>
    <t>Oxidized</t>
  </si>
  <si>
    <t>Окисленный</t>
  </si>
  <si>
    <t>Oxidado</t>
  </si>
  <si>
    <t>被氧化</t>
  </si>
  <si>
    <t>Packaging Information</t>
  </si>
  <si>
    <t>Информация об упаковке</t>
  </si>
  <si>
    <t>Información del empaque</t>
  </si>
  <si>
    <t>包装信息</t>
  </si>
  <si>
    <t>포장 정보</t>
  </si>
  <si>
    <t>Часть A: Производитель, Дистрибьютор и контактная информация</t>
  </si>
  <si>
    <t>Parte A: información del fabricante, distribuidor y del contacto</t>
  </si>
  <si>
    <t>A 部分：制造商, 经销商和联系信息</t>
  </si>
  <si>
    <t>제조 및 유통업체 연락처 정보</t>
  </si>
  <si>
    <t xml:space="preserve"> B - PRODUCT INFO</t>
  </si>
  <si>
    <t>Часть Б: Информация о продукте</t>
  </si>
  <si>
    <t>Parte B: información del producto</t>
  </si>
  <si>
    <t>B部分：产品信息</t>
  </si>
  <si>
    <t>제품정보</t>
  </si>
  <si>
    <t>C - COMPOSITION TABLE - TABLE 1</t>
  </si>
  <si>
    <t>Часть C: Информация о составе</t>
  </si>
  <si>
    <t>Parte C: información de la composición</t>
  </si>
  <si>
    <t>C部分：成分信息</t>
  </si>
  <si>
    <t>구성성분 정보</t>
  </si>
  <si>
    <t>Part C: Compositional Information (Continued)</t>
  </si>
  <si>
    <t>C - TRACE SUBSTANCES - TABLE 2</t>
  </si>
  <si>
    <t>Часть C: Информация о составе (продолжение)</t>
  </si>
  <si>
    <t>Parte C: información de la composición (continuación)</t>
  </si>
  <si>
    <t>C部分：成分信息 （续）</t>
  </si>
  <si>
    <t>구성성분정보 (계속)</t>
  </si>
  <si>
    <t>D - REGULATORY INFO</t>
  </si>
  <si>
    <t>Часть Д: Нормативная информация</t>
  </si>
  <si>
    <t xml:space="preserve">Parte D: información regulatoria </t>
  </si>
  <si>
    <t>D部分：监管信息</t>
  </si>
  <si>
    <t>법률 정보</t>
  </si>
  <si>
    <t>E - ATTACHMENTS</t>
  </si>
  <si>
    <t>Часть Е: Вложения</t>
  </si>
  <si>
    <t>첨부</t>
  </si>
  <si>
    <t>Paste</t>
  </si>
  <si>
    <t xml:space="preserve">Вставьте  </t>
  </si>
  <si>
    <t>Pasta</t>
  </si>
  <si>
    <t>浆</t>
  </si>
  <si>
    <t>페이스트</t>
  </si>
  <si>
    <t>Perfluorinated Alkyl Sulfonates (PFAS)</t>
  </si>
  <si>
    <t>Перфторированные алкилсульфонаты (PFAS), перфторированные карбоновые кислоты (PFCA), перфторированная октановая кислота (PFOA) и родственные вещества</t>
  </si>
  <si>
    <t>Perfluorinated Alkyl Sulfonates (PFAS), Perfluorinated Carboxylic Acids (PFCA), Perfluorinated Octanoic Acid (PFOA) and related substances</t>
  </si>
  <si>
    <t>Sulfonatos de perfluoroalquilo (PFAS), ácidos carboxílicos perfluorados(PFCA),  ácido octanóico perfluorado (PFOA) y sustancias relacionadas</t>
  </si>
  <si>
    <t>全氟烷基磺酸盐PFAS、全氟羟酸PFCA、全氟辛酸PFOA及相关物质</t>
  </si>
  <si>
    <t>퍼플루오르화 알킬 술포산, 포플루오르화 카르복실산, 포플루오로옥타노익산  및 관련 물질</t>
  </si>
  <si>
    <t>Perfluorinated Octanoic Acid (PFOA) and its Salts</t>
  </si>
  <si>
    <t>*Перфторированная октановая кислота (ПФОК) и ее соли</t>
  </si>
  <si>
    <t>*Perfluorinated Octanoic Acid (PFOA) and its Salts</t>
  </si>
  <si>
    <t>*Ácido perfluorooctanoico (PFOA) y sus sales</t>
  </si>
  <si>
    <t>*全氟辛酸（PFOA）及其盐</t>
  </si>
  <si>
    <t>Pesticide</t>
  </si>
  <si>
    <t>Пестицид</t>
  </si>
  <si>
    <t>Pesticida</t>
  </si>
  <si>
    <t>杀虫剂</t>
  </si>
  <si>
    <t>살충제(농약)</t>
  </si>
  <si>
    <t>Филиппины (PICCS)</t>
  </si>
  <si>
    <t>Filipinas (PICCS)</t>
  </si>
  <si>
    <t>菲律宾 (PICCS)</t>
  </si>
  <si>
    <t>필리핀 (PICCS)</t>
  </si>
  <si>
    <t>Phthalates</t>
  </si>
  <si>
    <t>Фталаты</t>
  </si>
  <si>
    <t>Ftalatos</t>
  </si>
  <si>
    <t>邻苯二甲酸盐</t>
  </si>
  <si>
    <t>프탈레이트</t>
  </si>
  <si>
    <t>Physical Description</t>
  </si>
  <si>
    <t>Физическое описание</t>
  </si>
  <si>
    <t>Descripción física</t>
  </si>
  <si>
    <t>物理状态描述</t>
  </si>
  <si>
    <t>물리적 상태</t>
  </si>
  <si>
    <t>Физическое состояние (при комнатной температуре)</t>
  </si>
  <si>
    <t>Estado físico (a temperatura ambiente)</t>
  </si>
  <si>
    <t>物理状态（在室温下）</t>
  </si>
  <si>
    <t>물리적 상태 (실온에서)</t>
  </si>
  <si>
    <t>Пигмент</t>
  </si>
  <si>
    <t xml:space="preserve">Pigmento </t>
  </si>
  <si>
    <t>颜料</t>
  </si>
  <si>
    <t>안료</t>
  </si>
  <si>
    <t>Пигмент – обычно представляет собой твердый компонент материала, который придает цвет, оттенок или укрывистость покрытию. Определение пигментов PPG также включает наполнители и наполнители, такие как карбонат кальция, тальк, диоксид кремния и т. д., а также красители. Любая нелетучая добавка, которая будет придавать цвет или непрозрачность (преднамеренно или непреднамеренно) и оставаться на высохшей пленке краски, может быть по умолчанию выбрана для типа компонента «Пигмент».</t>
  </si>
  <si>
    <t>Pigment – Is usually a solid material component that adds color, tinting or hiding to a coating. PPG’s definition of pigments also includes fillers and extenders such as calcium carbonate, talc silica, etc., as well as dyes. Any non-volatile additive that will contribute color or opacity (whether intentional or unintentional) and remain on a dried paint film can be defaulted to the "Pigment" Component Type.</t>
  </si>
  <si>
    <t>Pigmento: por lo general es un componente de un material sólido que agrega color, tinte o cubriente a un recubrimiento. La definición de pigmentos de PPG también incluye cargas como el carbonato de calcio, talco, sílice, etc. así como colorantes.  Cualquier aditivo no volátil que contribuya al color u opacidad (ya sea intencional o no intencional) y permanezca en la película de pintura seca puede ser considerado "Pigmento".</t>
  </si>
  <si>
    <t>颜料 - 通常为固体，为涂料增加颜色，着色和遮盖力。PPG定义下的颜料也包含填充材料，比如碳酸钙，滑石粉，石英砂等等，也包含染料。对残留在干燥漆膜上的对颜色有影响或对透明性有影响（不论是否为有意添加）的任何非挥发性添加剂可以默认为“颜料”组分类型。</t>
  </si>
  <si>
    <t>안료 – 보통 페인트에 색을 더하거나, 착색, 도장표면을 가릴 때 첨가하는 고체물질을 가르킨다. PPG 정의에 따르면 안료는 염료 뿐만 아니라 탄산칼슘, 탈크 실리카 등과 같은 체질 및 충진제 또한 포함하는 것으로 한다. 도장표면에 남아서 착색 혹은 불투명도를 부여하는 비휘발성 첨가제(의도적이든 아니든)는 "안료"성분타입으로 분류한다.</t>
  </si>
  <si>
    <t>Please consider using rutile or anatase CAS numbers for TiO2.  If neither can be used, please describe the reason.</t>
  </si>
  <si>
    <t>D - COMPOSITION TABLE - TABLE 3</t>
  </si>
  <si>
    <t>Пожалуйста, рассмотрите возможность использования номера CAS рутила или анатаза для TiO2. Если ни один из них не может быть использован, пожалуйста, опишите причину.</t>
  </si>
  <si>
    <t>Considere el uso de números CAS de rutilo o anatasa para TiO2. Si no puede utilizarse ninguno, describa la razón.</t>
  </si>
  <si>
    <t>对于TiO2，请考虑使用金红石或锐钛矿CAS号码。 如果两者都不能使用，请描述原因。</t>
  </si>
  <si>
    <t>TiO2에 rutile 또는 anatase CAS 번호를 사용하는 것을 고려하십시오. 둘 다 사용할 수없는 경우 이유를 설명하십시오.</t>
  </si>
  <si>
    <t>Please enter a value. If a percentage range was attempted</t>
  </si>
  <si>
    <t>ERROR MESSAGE</t>
  </si>
  <si>
    <t>Пожалуйста, введите значение. Если была предпринята попытка указать процентный диапазон, выберите целевое значение или наиболее репрезентативное значение для этого компонента.</t>
  </si>
  <si>
    <t>Please enter a value. If a percentage range was attempted, please select the target value or most representative value for that component.</t>
  </si>
  <si>
    <t>Introduzca un valor. Si se intentó un rango de porcentaje, seleccione el valor objetivo o el valor más representativo para ese componente.</t>
  </si>
  <si>
    <t>请输入一个值。 如果试图放入百分比范围，请选择该组的目标值或最具代表性的值。</t>
  </si>
  <si>
    <t>값을 입력하십시오. 백분율 범위로 입력된 경우, 해당 구성 요소에 대한 목표 값 또는 가장 대표적인 값을 선택하십시오.</t>
  </si>
  <si>
    <t xml:space="preserve">Please explain how the specs and spec ranges were determined for this material. </t>
  </si>
  <si>
    <t>Пожалуйста, объясните, как были определены характеристики и диапазоны характеристик для этого материала. Можно ли привести характеристики в соответствие с отраслевым стандартом в этом случае? Если нет, объясните.</t>
  </si>
  <si>
    <t>Please explain how the specs and spec ranges were determined for this material.  Can the specs be aligned to an industry standard in this case? If No, please explain.</t>
  </si>
  <si>
    <t>Explique cómo se determinaron las especificaciones y los rangos de especificaciones para este material.  ¿Se pueden alinear las especificaciones con un estándar de la industria en este caso? Si no, explique.</t>
  </si>
  <si>
    <t>请说明如何确定该物料的规格和规格范围。 在这种情况下，规格可以符合行业标准吗？ 如果否，请解释。</t>
  </si>
  <si>
    <t>Please identify the substance name and the CAS number (if available):</t>
  </si>
  <si>
    <t>Пожалуйста, укажите название вещества и номер CAS (если имеется):</t>
  </si>
  <si>
    <t>Identifique el nombre de la sustancia y el número CAS (si está disponible):</t>
  </si>
  <si>
    <t>请确定物质名称和CAS号（如果有）：</t>
  </si>
  <si>
    <t>Please indicate if the composition includes any proprietary substances</t>
  </si>
  <si>
    <t>Пожалуйста, укажите, включает ли состав какие-либо запатентованные вещества или компоненты, которые находятся в списке кандидатов, подлежащих разрешению или ограничению в соответствии с REACH Substances of Very High Concern (SVHC), или которые регулируются Законопроектом 65 штата Калифорния.</t>
  </si>
  <si>
    <t>Please indicate if the composition includes any proprietary substances or components which are on the candidate list subject to authorization or restriction under REACH Substances of Very High Concern (SVHC), or that are regulated under California Proposition 65.</t>
  </si>
  <si>
    <t>Indique si la composición incluye sustancias patentadas o componentes que estén en la lista de candidatos sujetos a autorización o restricción bajo REACH de sustancias altamente preocupantes (SVHC) o que estén reguladas por la Propuesta 65 de California.</t>
  </si>
  <si>
    <t>请备注是否含有任何成分受欧盟REACH的高关注物质或加州65提案授权和监管</t>
  </si>
  <si>
    <t>만약 구성성분에 영업비밀 물질 또는 구성성분이 REACH SVHC(고우려물질)에서 허가 또는 제한물질인 경우, 캘리포니아 프로포지션 65 에서  제한을 받는 경우, 명확히 표기 하여 주십시오.</t>
  </si>
  <si>
    <t>Please indicate the presence of any of the following trace metal element</t>
  </si>
  <si>
    <t>Пожалуйста, укажите наличие любого из следующих микроэлементов металлов в вашем продукте, если они еще не указаны в составе. Если эти элементы присутствуют, пожалуйста, укажите концентрацию (в ppm). Примечание. Если элемент металла или соединение металла уже включены в таблицу составов, эту информацию не нужно включать в эту таблицу металлов.</t>
  </si>
  <si>
    <t>Please indicate the presence of any of the following trace metal elements in your product if not already disclosed in the composition. If these elements are present, please provide the concentration (in ppm). Note If the metal element or metal compound is already included in the composition table, this information does not need to be included in this metal table.</t>
  </si>
  <si>
    <t>Indique la presencia de cualquier de las siguientes trazas de metales en su producto si aún no los ha revelado en la composición.  Si estos elementos están presentes, indique la concentración (en ppm).  Nota:  Si el elemento de metal o el compuesto de metal ya está incluido en la tabla de composición, no es necesario incluirlo en esta tabla de metales.</t>
  </si>
  <si>
    <t>对于下列微量金属，如果在成分信息中没有揭示的话，请在此注明。如果含有，请提供具体含量。注意：如果金属含量已经在成分部分有揭示，就不必再包含在这里了。</t>
  </si>
  <si>
    <t>귀사의 제품에 아래에 해당되는 금속성분이 기입됮 않았다면, 미량이라도 있는지 표시 해 주시고 이러한 화합물이 있는 경우 농도(ppm으로)를 표시하십시오. 주의-금속성분 혹은 금속 화합물을 이미 성분표 상에서 포함시켰다면, 해당 정보를 여기의 금속성분표에 포함시키실 필요는 없습니다.</t>
  </si>
  <si>
    <t>Пожалуйста, вставьте следующие вложения в виде электронных документов с заполненной анкетой или вложите их в электронное письмо при подаче. Рекомендуется использовать формат .pdf.</t>
  </si>
  <si>
    <t>Please insert the following attachments as electronic documents with the completed questionnaire or include as attachments to the email upon submission. The use of .pdf format is recommended.</t>
  </si>
  <si>
    <t>Inserte los siguientes archivos adjuntos como documentos electrónicos con el cuestionario completado o adjúntelos al correo electrónico al enviarlo.  Se recomienda el uso del formato .pdf.</t>
  </si>
  <si>
    <t>请将电子文档插入下列做为该原料引入申请表的附件，或者做为邮件附件提交。建议使用 .pdf格式。</t>
  </si>
  <si>
    <t>다음 첨부물을 작성된 설문서와 함께 전자 문서로 포함하여 삽입하여 주시거나 이메일로  제출하여 주십시요. PDF 서식의 사용을 권장합니다.</t>
  </si>
  <si>
    <t>Пожалуйста, перечислите антистатические характеристики упаковки сырья или прикрепите документ со спецификацией продукта в поле ниже.</t>
  </si>
  <si>
    <t>Enumere las especificaciones antiestáticas del empaque de la materia prima o adjunte la especificación del producto en la casilla inferior.</t>
  </si>
  <si>
    <t>请在下面的框中列出原材料的包装防静电规格或附上产品的规格文件。</t>
  </si>
  <si>
    <t>Please note any specific instructions for safe handling of this raw material</t>
  </si>
  <si>
    <t>Обратите внимание на любые особые инструкции по безопасному обращению с этим сырьем.</t>
  </si>
  <si>
    <t>Por favor, tenga en cuenta cualquier instrucción específica para el manejo seguro de esta materia prima:</t>
  </si>
  <si>
    <t>이 원재료의 안전한 취급을 위한 구체적인 지시시항을 기록하십시오</t>
  </si>
  <si>
    <t>Обратите внимание на особые инструкции или другие условия хранения для безопасного обращения с этим сырьем:</t>
  </si>
  <si>
    <t>Tenga en cuenta las instrucciones específicas u otras condiciones de almacenamiento para el manejo seguro de esta materia prima:</t>
  </si>
  <si>
    <t>请列出有关安全处理该原料的任何特定说明或其他存储条件：</t>
  </si>
  <si>
    <t>Please provide all answers in English</t>
  </si>
  <si>
    <t>Пожалуйста, предоставьте все ответы на английском языке</t>
  </si>
  <si>
    <t>Proporcione todas las respuestas en inglés.</t>
  </si>
  <si>
    <t>请用英文提供所有答案</t>
  </si>
  <si>
    <t>Пожалуйста, перешлите заполненную анкету по электронной почте контактному лицу PPG, указанному в разделе контактов.</t>
  </si>
  <si>
    <t>Envíe el cuestionario completado por correo electrónico al contacto de PPG especificado en la sección de contacto.</t>
  </si>
  <si>
    <t>请通过电子邮件的方式将完成后的申请表返还给该表联系人部分（A部分）里面提到的PPG的联系人</t>
  </si>
  <si>
    <t>연락처 섹션에 지정된 PPG 연락처에 전자 메일로 완성 된 설문지를 보내 주시기 바랍니다.</t>
  </si>
  <si>
    <t>Требования к обязательной антистатической упаковке см. в прикрепленном документе.</t>
  </si>
  <si>
    <t>Consulte el documento adjunto para conocer los requisitos obligatorios del empaque antiestático.</t>
  </si>
  <si>
    <t>对于PPG抗静电包装的强制要求，请参考下面附件。</t>
  </si>
  <si>
    <t>정전기 방지포장 의무적 요구사항에 대한 첨부된 파일을 보십시오.</t>
  </si>
  <si>
    <t>Polybrominated Biphenyls (PBB)</t>
  </si>
  <si>
    <t>Полибромированные бифенилы (ПБД)</t>
  </si>
  <si>
    <t>Bifenilos polibromados (PBB)</t>
  </si>
  <si>
    <t>多溴联苯</t>
  </si>
  <si>
    <t>폴리브롬화 비페닐</t>
  </si>
  <si>
    <t>Polybrominated Diphenylethers (PBDE)</t>
  </si>
  <si>
    <t>Полибромированные дифенилэфиры (ПБДЭ)</t>
  </si>
  <si>
    <t>Difeniléteres polibromados (PBDE)</t>
  </si>
  <si>
    <t>多溴二苯醚</t>
  </si>
  <si>
    <t>폴리브롬화 디페닐에테르</t>
  </si>
  <si>
    <t>Porous and Non-porous Substrates</t>
  </si>
  <si>
    <t>Пористые и непористые субстраты</t>
  </si>
  <si>
    <t>Sustratos porosos y no porosos</t>
  </si>
  <si>
    <t>多孔和无孔基材</t>
  </si>
  <si>
    <t>Powder</t>
  </si>
  <si>
    <t>Порошок</t>
  </si>
  <si>
    <t>Polvo</t>
  </si>
  <si>
    <t>粉末</t>
  </si>
  <si>
    <t>분말</t>
  </si>
  <si>
    <t>Заявитель PPG/Контактная информация</t>
  </si>
  <si>
    <t xml:space="preserve">Solicitante de PPG/Información de contacto    </t>
  </si>
  <si>
    <t>PPG申请/联系信息</t>
  </si>
  <si>
    <t>PPG 신청자 이름 / 연락처 정보</t>
  </si>
  <si>
    <t>PPG Определение Тип компонента</t>
  </si>
  <si>
    <t>Tipo de componente de acuerdo con la definición de PPG</t>
  </si>
  <si>
    <t>关于成分类型，PPG定义如下:</t>
  </si>
  <si>
    <t>PPG 정의에 따른 성분유형</t>
  </si>
  <si>
    <t>PPG является мировым производителем качественных красок, покрытий и сопутствующих товаров для автомобильного, промышленного, аэрокосмического и потребительского рынков. Эта форма запроса на введение сырья должна быть заполнена, потому что мы хотим представить один из ваших продуктов нашей группе управления сырьем для проверки управления продуктом.</t>
  </si>
  <si>
    <t>PPG es un fabricante global de pinturas, recubrimientos y productos relacionados de calidad para los mercados automotriz, industrial, aeroespacial y de consumo.  Este formulario de solicitud de introducción de materia prima (RMIR) se debe completar porque deseamos enviar uno de sus productos a nuestro equipo de Gestión de Materias Primas para una revisión de gestión responsable del producto.</t>
  </si>
  <si>
    <t>PPG是世界领先的涂料及相关产品供应商，主要向汽车、工业、航天及消费品市场提供涂料等相关产品。该原料引入申请表是PPG原料引入流程的开始，请您认真填写该申请表，以便PPG原料管理小组来评估该原料的安全性和法规符合性。</t>
  </si>
  <si>
    <t xml:space="preserve">PPG는 자동차, 산업, 항공 및 소비자 시장을 위해 고품질 페인트, 코팅 및 관련 제품을 생산하는 글로벌 기업입니다. 귀사 제품을 Product Stewardship 검토를 위해 당사의 원재료 관리팀에 제출하고자 하오니, 원재료 도입 요청서 양식(RMIR)을 작성하여 주시기 바랍니다.  </t>
  </si>
  <si>
    <t>Pre-registered</t>
  </si>
  <si>
    <t>Предварительно зарегистрированный</t>
  </si>
  <si>
    <t>Preregistrado</t>
  </si>
  <si>
    <t>预注册</t>
  </si>
  <si>
    <t>선등록 되어 있음</t>
  </si>
  <si>
    <t>Procurement</t>
  </si>
  <si>
    <t>Закупки</t>
  </si>
  <si>
    <t>Compras</t>
  </si>
  <si>
    <t>采购</t>
  </si>
  <si>
    <t>Продукт или торговое название</t>
  </si>
  <si>
    <t>Producto o nombre comercial</t>
  </si>
  <si>
    <t>产品名或商品名</t>
  </si>
  <si>
    <t>제품 또는 상표명</t>
  </si>
  <si>
    <t>Quantity (in PPM)</t>
  </si>
  <si>
    <t>Количество (в частях на миллион (PPM))</t>
  </si>
  <si>
    <t>Cantidad (en PPM)</t>
  </si>
  <si>
    <t>量 (在每百万份）</t>
  </si>
  <si>
    <t>양 (단위 PPM)</t>
  </si>
  <si>
    <t>Raman Spectroscopy</t>
  </si>
  <si>
    <t>Рамановская спектроскопия</t>
  </si>
  <si>
    <t>Espectroscopia Raman</t>
  </si>
  <si>
    <t>拉曼光谱</t>
  </si>
  <si>
    <t>Форма запроса на ввод сырья</t>
  </si>
  <si>
    <t>Formulario de solicitud de introducción de materia prima (RMIR)</t>
  </si>
  <si>
    <t>PPG原料引入申请表</t>
  </si>
  <si>
    <t>원재료 도입 요청서</t>
  </si>
  <si>
    <t>По поводу наночастиц:</t>
  </si>
  <si>
    <t>En cuanto a las nanopartículas:</t>
  </si>
  <si>
    <t>关于纳米颗粒：</t>
  </si>
  <si>
    <t>Registered</t>
  </si>
  <si>
    <t>Зарегистрировано</t>
  </si>
  <si>
    <t>Registrado</t>
  </si>
  <si>
    <t>注册</t>
  </si>
  <si>
    <t>Регистрационный номер</t>
  </si>
  <si>
    <t>Número de registro</t>
  </si>
  <si>
    <t>注册号码</t>
  </si>
  <si>
    <t>등록 번호</t>
  </si>
  <si>
    <t>Regulatory</t>
  </si>
  <si>
    <t>Нормативный</t>
  </si>
  <si>
    <t>Regulatorio</t>
  </si>
  <si>
    <t>法规</t>
  </si>
  <si>
    <t xml:space="preserve">Regulatory or safety issue with existing CHAMP </t>
  </si>
  <si>
    <t>Проблема с нормативными требованиями или безопасностью в существующем CHAMP</t>
  </si>
  <si>
    <t>Problema regulatorio o de seguridad con el CHAMP existente</t>
  </si>
  <si>
    <t>现有CHAMP的法规或安全问题</t>
  </si>
  <si>
    <t>ALL TABS</t>
  </si>
  <si>
    <t>Обучение RMIR / Часто задаваемые вопросы</t>
  </si>
  <si>
    <t>Capacitación RMIR / Preguntas Frecuentes</t>
  </si>
  <si>
    <t>RMIR培训/常见问题及解答</t>
  </si>
  <si>
    <t>RMIR 교육 / FAQ</t>
  </si>
  <si>
    <t>Rod or Fiber</t>
  </si>
  <si>
    <t>Стержень или волокно</t>
  </si>
  <si>
    <t>Varilla o fibra</t>
  </si>
  <si>
    <t>杆或纤维</t>
  </si>
  <si>
    <t>Rodenticide</t>
  </si>
  <si>
    <t>Родентицид</t>
  </si>
  <si>
    <t xml:space="preserve">Rodenticida </t>
  </si>
  <si>
    <t>杀鼠剂</t>
  </si>
  <si>
    <t>살서제(쥐약)</t>
  </si>
  <si>
    <t>Scanning Electron Microscopy (SEM)</t>
  </si>
  <si>
    <t>Сканирующая электронная микроскопия (СЭМ)</t>
  </si>
  <si>
    <t>Microscopía electrónica de barrido (SEM)</t>
  </si>
  <si>
    <t>扫描电子显微镜 (SEM)</t>
  </si>
  <si>
    <t>Scanning Mobility Particle Sizing (SMPS)</t>
  </si>
  <si>
    <t>Определение размера частиц методом сканирования подвижности(SMPS)</t>
  </si>
  <si>
    <t>Analizador de tamaños de partículas de movilidad (SMPS)</t>
  </si>
  <si>
    <t>扫描淌度颗粒尺寸(SMPS)</t>
  </si>
  <si>
    <t>Scratch Resistance</t>
  </si>
  <si>
    <t>Устойчивость к царапинам</t>
  </si>
  <si>
    <t>Resistencia al rayado</t>
  </si>
  <si>
    <t>耐刮擦性</t>
  </si>
  <si>
    <t>Select from list</t>
  </si>
  <si>
    <t>Seleccione de la lista</t>
  </si>
  <si>
    <t>从清单中选择</t>
  </si>
  <si>
    <t>목록에서 선택하세요</t>
  </si>
  <si>
    <t xml:space="preserve">Select the reason that best describes the need </t>
  </si>
  <si>
    <t>Выберите причину, которая лучше всего описывает потребность в новом коде CHAMP вместо существующего материала. Обратите внимание, что дополнительные причины и подробности могут и должны быть указаны в вопросе 3.</t>
  </si>
  <si>
    <t>Select the reason that best describes the need of a new CHAMP code instead of an existing material.  Note that additional reasons and details can and should be provided in Question 3.</t>
  </si>
  <si>
    <t>Seleccione la razón que mejor describa la necesidad de un nuevo código CHAMP en lugar de un material existente.  Tenga en cuenta que las razones y detalles adicionales pueden y deben proporcionarse en la Pregunta 3.</t>
  </si>
  <si>
    <t>选择最能说明需要新CHAMP代码而不是现有材料的原因。 请注意，可以并且应该在问题3中提供其他原因和细节。</t>
  </si>
  <si>
    <t>Selenium</t>
  </si>
  <si>
    <t>Селен</t>
  </si>
  <si>
    <t>Selenio</t>
  </si>
  <si>
    <t>硒</t>
  </si>
  <si>
    <t>셀레늄</t>
  </si>
  <si>
    <t>Silver</t>
  </si>
  <si>
    <t>Серебро</t>
  </si>
  <si>
    <t>Plata</t>
  </si>
  <si>
    <t>银</t>
  </si>
  <si>
    <t>은</t>
  </si>
  <si>
    <t>Искренне,</t>
  </si>
  <si>
    <t>Atentamente,</t>
  </si>
  <si>
    <t>真诚，</t>
  </si>
  <si>
    <t>안녕히 계십시오</t>
  </si>
  <si>
    <t>Small-angle X-ray Scattering (SAXS)</t>
  </si>
  <si>
    <t>Малоугловое рассеяние рентгеновских лучей (SAXS)</t>
  </si>
  <si>
    <t>Dispersión de rayos X de ángulo reducido (SAXS)</t>
  </si>
  <si>
    <t>小角度X射线散射</t>
  </si>
  <si>
    <t>Solid</t>
  </si>
  <si>
    <t>Твердый</t>
  </si>
  <si>
    <t xml:space="preserve">Sólido </t>
  </si>
  <si>
    <t>固体</t>
  </si>
  <si>
    <t>고상</t>
  </si>
  <si>
    <t>Растворитель</t>
  </si>
  <si>
    <t>Solvente</t>
  </si>
  <si>
    <t>溶剂</t>
  </si>
  <si>
    <t>용제</t>
  </si>
  <si>
    <t>Растворитель — это компонент, который не содержит твердых веществ, испаряется, обычно представляет собой жидкость и растворяет растворенное вещество, образуя раствор. Растворитель обычно представляет собой жидкость, но также может быть и газом.</t>
  </si>
  <si>
    <t>Solvent – Is a component that contains no solids, evaporates, is generally a liquid and dissolves a solute resulting in a solution. A solvent is usually a liquid but can also be a gas.</t>
  </si>
  <si>
    <t>Solvente: es un componente que no contiene sólidos, se evapora, generalmente es un líquido y disuelve un soluto dando como resultado una solución. Un solvente es generalmente un líquido, pero también puede ser un gas.</t>
  </si>
  <si>
    <t>溶剂 - 不含固体和蒸发盐，通常为液体并溶解某溶解物而成为溶液。溶剂通常为液体但是有时为气体。</t>
  </si>
  <si>
    <t>용제 – 용제는 고체나 증기를 포함하고 있지 않은 성분으로 보통 액체이고 용질을 용액에서 용해시킨다. 용제는 통상적으로 액체이기는 하지만 기체로 될 수도 있다.</t>
  </si>
  <si>
    <t>specific gravity</t>
  </si>
  <si>
    <t xml:space="preserve">Удельный вес   </t>
  </si>
  <si>
    <t>Gravedad específica</t>
  </si>
  <si>
    <t>比重</t>
  </si>
  <si>
    <t>비중</t>
  </si>
  <si>
    <t>Удельный вес или плотность</t>
  </si>
  <si>
    <t>Gravedad específica o densidad</t>
  </si>
  <si>
    <t>比重或密度</t>
  </si>
  <si>
    <t>단위 중량 또는 밀도</t>
  </si>
  <si>
    <t>Специфические вопросы регулирования</t>
  </si>
  <si>
    <t xml:space="preserve">Preguntas regulatorias específicas </t>
  </si>
  <si>
    <t>具体监管问题</t>
  </si>
  <si>
    <t>특정 법률에 대한 질의</t>
  </si>
  <si>
    <t>Spherical</t>
  </si>
  <si>
    <t>Сферический</t>
  </si>
  <si>
    <t>Esférico</t>
  </si>
  <si>
    <t>球形</t>
  </si>
  <si>
    <t>Статус</t>
  </si>
  <si>
    <t>Estado</t>
  </si>
  <si>
    <t>状态</t>
  </si>
  <si>
    <t>상태</t>
  </si>
  <si>
    <t>Supply risk of existing CHAMP (alternative or offset)</t>
  </si>
  <si>
    <t>Риск поставки существующего CHAMP (альтернативный или компенсационный)</t>
  </si>
  <si>
    <t>Riesgo de suministro de CHAMP existente (alternativo o sustituto)</t>
  </si>
  <si>
    <t>现有CHAMP的供应风险（替代或抵消）</t>
  </si>
  <si>
    <t>Таблица 1: Состав</t>
  </si>
  <si>
    <t>Tabla 1: Composición</t>
  </si>
  <si>
    <t>表1：成分</t>
  </si>
  <si>
    <t>표1 : 구성성분</t>
  </si>
  <si>
    <t>Table 2: Trace Substances</t>
  </si>
  <si>
    <t>Таблица 2: Следовые количества веществ</t>
  </si>
  <si>
    <t>Tabla 2: Trazas de sustancias</t>
  </si>
  <si>
    <t>表2：微量物质</t>
  </si>
  <si>
    <t>표 2 : 미량 물질</t>
  </si>
  <si>
    <t>Тайвань (NCSR)</t>
  </si>
  <si>
    <t>Taiwán (NCSR)</t>
  </si>
  <si>
    <t>台湾 (NCSR)</t>
  </si>
  <si>
    <t>대만 (NCSR)</t>
  </si>
  <si>
    <t>Технический паспорт (если нет, укажите это)</t>
  </si>
  <si>
    <t>Carta Técnica (si no está disponible indíquelo)</t>
  </si>
  <si>
    <t>技术数据表（如果没有，请注明）</t>
  </si>
  <si>
    <t>기술 자료서 (해당없을 경우, 해당없음을 표기)</t>
  </si>
  <si>
    <t>Телефон</t>
  </si>
  <si>
    <t>Teléfono</t>
  </si>
  <si>
    <t>电话</t>
  </si>
  <si>
    <t>전화번호</t>
  </si>
  <si>
    <t>Thallium</t>
  </si>
  <si>
    <t>Таллий</t>
  </si>
  <si>
    <t>Talio</t>
  </si>
  <si>
    <t>铊</t>
  </si>
  <si>
    <t>탈륨</t>
  </si>
  <si>
    <t>The composition must include any of the following chemicals of concern, if they are present in the product.</t>
  </si>
  <si>
    <t>В состав должны быть включены любые из следующих химических веществ, вызывающих озабоченность, в случае  присутствия их  в продукте.</t>
  </si>
  <si>
    <t>La composición debe incluir cualquiera de las siguientes sustancias de preocupación si están presentes en el producto.</t>
  </si>
  <si>
    <t>如果产品中含有下列受关注物质，那么这些物质必须在成分表中揭示出来</t>
  </si>
  <si>
    <t>귀사의 제품에 우려화학물질이 있을 경우, 아래의 화학물질을 반드시 표기하여 주시기 바랍니다.</t>
  </si>
  <si>
    <t>The form consists of this cover letter along with 5 additional tabs</t>
  </si>
  <si>
    <t xml:space="preserve">본 양식은 본 표지와 함께 5개의 추가 탭으로 구성되어 있으며, 각 섹션에 대한 데이터가 필요합니다. 필수 항목은 양식 전체적으로 회색로 표기되어 있습니다. "정보제공자"(Section B)부분을 포함하여 본 양식의 모든 섹션을 완성하여 가능한 조속히 양식의 첫 항에 명시된 PPG CHAMP 코드 신청자에게 제출하시기 바랍니다. 양식 작성에 대해 질문이 있으시면 신청자나 귀사 담당 구매 담당자에게 문의하십시오.
</t>
  </si>
  <si>
    <t>Материалы, которые вы поставляете PPG, могут транспортироваться или включаться в продукты, которые транспортируются в любую точку мира. Чтобы выполнить эту задачу законно и безопасно, а также для того, чтобы PPG выполнила свои обязательства по инициативе Responsible Care®, PPG требуется получить эту информацию обо всем нашем сырье. По этой причине просьба предоставить ответы на все вопросы по всем регионам.</t>
  </si>
  <si>
    <t>El material que suministra a PPG podrá transportarse o incorporarse a productos que se transportan a cualquier parte del mundo.  Para realizar esta tarea de manera legal y segura y para que PPG cumpla con sus compromisos con la iniciativa Responsible Care® (cuidado responsable), PPG tiene la obligación de obtener esta información acerca de todas sus materias primas.  Por esta razón, proporcione las respuestas a todas las preguntas para todas las regiones.</t>
  </si>
  <si>
    <t>您向PPG提供的产品作为PPG的原料可能被应用在PPG的各类产品中，而这些产品可能被运输到世界各地。为了安全合法的完成这些操作，为了实践责任关怀的承诺，PPG需要了解该原料的相关信息。所以，请您提供给我们该原料的相关信息。</t>
  </si>
  <si>
    <t>귀사에서 PPG에 공급하는 원료는 전세계로 수송되거나 전세계로 수송되는 제품에 혼합될 수 있습니다. 이러한 일을 합법적으로 안전하게 달성하고 PPG가 Responsible Care® 운동에 헌신을 다하기 위해서는 당사의 모든 원재료에 대한 이 정보를 입수해야만 합니다. 이러한 이유로 모든 국가별 질문에 대한 정보를 제공하여 주십시요.</t>
  </si>
  <si>
    <t>This form will be uploaded to the CHAMP File</t>
  </si>
  <si>
    <t>Эта форма будет загружена в файл CHAMP.</t>
  </si>
  <si>
    <t>Este formulario se cargará en el Champ File.</t>
  </si>
  <si>
    <t>该表格将被上传到CHAMP文件中</t>
  </si>
  <si>
    <t>D - COMPOSITION</t>
  </si>
  <si>
    <t>Напоминаем: для достижения наших целей в области регулирования и устойчивого развития следующие вещества должны быть включены в состав, если они присутствуют в вашем продукте на любом уровне, даже в следовых количествах.</t>
  </si>
  <si>
    <t>Este es solo un recordatorio: para cumplir con nuestros objetivos regulatorios y de sostenibilidad, las siguientes sustancias deben incluirse en la composición si están presentes en su producto a cualquier nivel, incluso en pequeñas cantidades.</t>
  </si>
  <si>
    <t>这是一个提醒 - 为了满足我们的监管和可持续发展目标，如果您的产品中存在任何水平的，甚至是微量的，以下物质必须包括在成分中。</t>
  </si>
  <si>
    <t>이것은 상기용입니다. -  우리의 규제 및 지속 가능성 목표를 달성하기 위해 다음과 같은 물질이 미량 성분으로도 제품에 포함되어 있다면 표시하여 주십시요.</t>
  </si>
  <si>
    <t>Заголовок</t>
  </si>
  <si>
    <t>Título</t>
  </si>
  <si>
    <t>职位</t>
  </si>
  <si>
    <t>직책</t>
  </si>
  <si>
    <t>Чтобы вставить документ в виде значка перейдите в строку главного меню и откройте вкладку «Вставка», а затем щелкните значок «Объект» в меню «Текст». Затем выберите «Создать из файла»&gt; «Обзор». Найдите и выберите имя файла, затем нажмите «Вставить». Установите флажок «Отображать как значок». Нажмите OK, чтобы вставить докумен</t>
  </si>
  <si>
    <t>Para insertar el documento como un ícono vaya a la barra del menú principal y abra la pestaña Insertar, haga clic en el icono Objeto del menú Texto.  Luego seleccione Crear de un archivo.  Busque y seleccione el nombre del archivo y después haga clic en Insertar.  Marque la casilla Mostrar como icono.  Haga clic en Aceptar para insertar el documento.</t>
  </si>
  <si>
    <t>可以按照下列步骤来插入电子文档图标：进入主菜单栏，打开“插入”，选择目标〉从文档中建立〉浏览。找到&amp;选择文档名称，然后点击插入。在“以图标形式显示”选项处打勾。点击OK插入文档。</t>
  </si>
  <si>
    <t>전자문서를 삽입하려면, 다음과 같이 진행하십시오. 메인 메뉴 표시줄로 가서 "삽입"을 열고 개체&gt;파일로부터 만들기를 선택합니다. 해당하는 파일명을 Browse로부터 찾아서 파일이름을 클릭하십니요. 그리고 나서 "아이콘으로 나타내기"를 클리하고 무서를 삽입하기 위해 OK를 클릭하십시요.</t>
  </si>
  <si>
    <t>To meet our regulatory and sustainability goals</t>
  </si>
  <si>
    <t>Чтобы соответствовать нашим целям регулирования и устойчивого развития, следующие вещества требуют дополнительной декларации, если они еще не включены в состав в Таблице 1. Укажите, содержит ли ваш «Продукт» какие-либо из следующих веществ, присутствующих на любом уровне, даже в следовых количествах.</t>
  </si>
  <si>
    <t xml:space="preserve">To meet our regulatory and sustainability goals, the following substances require additional declaration if not already included in the composition in Table 1.  Please indicate if your "Product" contains any of the following substances present at any level, even in trace quantities.  </t>
  </si>
  <si>
    <t>Para cumplir con nuestros objetivos regulatorios y de sostenibilidad, las siguientes sustancias requieren una declaración adicional si aún no están incluidas en la composición de la Tabla 1. Indique si  su "Producto" contiene cualquiera de las siguientes sustancias presentes en cualquier nivel, incluso en pequeñas cantidades.</t>
  </si>
  <si>
    <t>为了满足我们的监管和可持续发展目标，如果表1中的成分中没有包括以下物质，则需要额外声明。请说明您的“产品”是否包含任何水平存在的任何以下物质，即使是微量。</t>
  </si>
  <si>
    <t>우리의 규제 및 지속 가능성 목표를 충족시키기 위해 다음 물질은 표 1의 성분에 포함되지 않은 경우 추가 선언이 필요합니다. "제품"에 미량 성분으로도 다음 수준의 물질이 포함되어 있는지 표시하여주십시요</t>
  </si>
  <si>
    <t>TOTAL (must be 100 %)</t>
  </si>
  <si>
    <t>ИТОГО (должно быть 100 %)</t>
  </si>
  <si>
    <t>TOTAL (debe sumar 100 %)</t>
  </si>
  <si>
    <t>总和 (必须为100%)</t>
  </si>
  <si>
    <t>총 (100 % 이어야 함)</t>
  </si>
  <si>
    <t>Общий массовый % (нелетучих) твердых веществ в зависимости от состава</t>
  </si>
  <si>
    <t xml:space="preserve">% en peso total de sólidos (no volátiles) basado en la composición </t>
  </si>
  <si>
    <t>基于成分的总重量％（非挥发性）固体</t>
  </si>
  <si>
    <t>구성에 따른 총 중량 % (비 휘발성) 고체</t>
  </si>
  <si>
    <t>Общая масса пигментов % в зависимости от состава</t>
  </si>
  <si>
    <t xml:space="preserve">% en peso total de pigmentos basado en la composición </t>
  </si>
  <si>
    <t>基于成分的总重量颜料％</t>
  </si>
  <si>
    <t>구성에 따른 총 중량 안료 %</t>
  </si>
  <si>
    <t>Trace Metal Elements</t>
  </si>
  <si>
    <t>Следовое количество металлов</t>
  </si>
  <si>
    <t>Trazas de elementos metálicos</t>
  </si>
  <si>
    <t>微量金属元素</t>
  </si>
  <si>
    <t>소량 금속 요소를</t>
  </si>
  <si>
    <t>Transmission Electron Microscopy (TEM)</t>
  </si>
  <si>
    <t>Трансмиссионная электронная микроскопия (ПЭМ)</t>
  </si>
  <si>
    <t>Microscopía electrónica de transmisión (TEM)</t>
  </si>
  <si>
    <t>透射电子显微镜（TEM）</t>
  </si>
  <si>
    <t>Triangle</t>
  </si>
  <si>
    <t>Треугольник</t>
  </si>
  <si>
    <t>Triángulo</t>
  </si>
  <si>
    <t>三角形</t>
  </si>
  <si>
    <t>Tubular</t>
  </si>
  <si>
    <t>Цилиндрический</t>
  </si>
  <si>
    <t>管状的</t>
  </si>
  <si>
    <t>Турция (KKDIK)</t>
  </si>
  <si>
    <t>Turquía (KKDIK)</t>
  </si>
  <si>
    <t>土耳其(KKDIK)</t>
  </si>
  <si>
    <t>Тип</t>
  </si>
  <si>
    <t>Tipo</t>
  </si>
  <si>
    <t>类型</t>
  </si>
  <si>
    <t>유형</t>
  </si>
  <si>
    <t>Unbound</t>
  </si>
  <si>
    <t>Несвязанный</t>
  </si>
  <si>
    <t>Sin enlazar</t>
  </si>
  <si>
    <t>Единицы измерения</t>
  </si>
  <si>
    <t>Unidades de medida</t>
  </si>
  <si>
    <t>单位</t>
  </si>
  <si>
    <t>측정 단위</t>
  </si>
  <si>
    <t>US FDA 175.300</t>
  </si>
  <si>
    <t>США FDA 175.300</t>
  </si>
  <si>
    <t>美国 FDA 175.300</t>
  </si>
  <si>
    <t>미국 FDA 175.300</t>
  </si>
  <si>
    <t>США (TSCA)</t>
  </si>
  <si>
    <t>Estados Unidos (TSCA)</t>
  </si>
  <si>
    <t>美国 (TSCA)</t>
  </si>
  <si>
    <t>미국 (TSCA)</t>
  </si>
  <si>
    <t>UV Resistance</t>
  </si>
  <si>
    <t>УФ-стойкость</t>
  </si>
  <si>
    <t>Resistencia a los rayos UV</t>
  </si>
  <si>
    <t>抗紫外线</t>
  </si>
  <si>
    <t>Стоимость</t>
  </si>
  <si>
    <t>Valor</t>
  </si>
  <si>
    <t>值</t>
  </si>
  <si>
    <t>값</t>
  </si>
  <si>
    <t>Vanadium</t>
  </si>
  <si>
    <t>Ванадий</t>
  </si>
  <si>
    <t>Vanadio</t>
  </si>
  <si>
    <t>矾</t>
  </si>
  <si>
    <t>바나듐</t>
  </si>
  <si>
    <t>Вице-президент по охране окружающей среды и безопасности</t>
  </si>
  <si>
    <t>Vicepresidente de EHS</t>
  </si>
  <si>
    <t>环境健康与安全副总裁</t>
  </si>
  <si>
    <t>부사장, 환경 보건 및 안전</t>
  </si>
  <si>
    <t>Вице-президент по глобальному управлению поставками</t>
  </si>
  <si>
    <t xml:space="preserve">Vicepresidente de Gestión de Suministros Global </t>
  </si>
  <si>
    <t>全球供应管理副总裁</t>
  </si>
  <si>
    <t>부사장, 글로벌 공급 관리</t>
  </si>
  <si>
    <t>Количество (нелетучих) твердых веществ по объёму</t>
  </si>
  <si>
    <t xml:space="preserve">Volumen de sólidos (no volátiles) </t>
  </si>
  <si>
    <t>体积（非挥发）固体份</t>
  </si>
  <si>
    <t>(비휘발성) 고체 체적</t>
  </si>
  <si>
    <t>Количество пигментов по объему</t>
  </si>
  <si>
    <t>Volumen de pigmentos</t>
  </si>
  <si>
    <t>颜料体积百分比</t>
  </si>
  <si>
    <t>안료 체적</t>
  </si>
  <si>
    <t>Образовалась ли перед анализом стабильная дисперсия?</t>
  </si>
  <si>
    <t>¿Se formó una dispersión estable antes del análisis?</t>
  </si>
  <si>
    <t>分析之前是否形成了稳定的分散体？</t>
  </si>
  <si>
    <t>Количество (нелетучих) твердых веществ по массе</t>
  </si>
  <si>
    <t xml:space="preserve">Peso de los sólidos  (no volátiles) </t>
  </si>
  <si>
    <t>重量（非挥发）固体份</t>
  </si>
  <si>
    <t>비 휘발성고체 중량</t>
  </si>
  <si>
    <t>Массовый процент (без диапазонов)</t>
  </si>
  <si>
    <t>Porcentaje de peso (sin rangos)</t>
  </si>
  <si>
    <t>重量百分比 （不要范围）</t>
  </si>
  <si>
    <t>중량률(%)</t>
  </si>
  <si>
    <t>Количество пигментов по массе</t>
  </si>
  <si>
    <t>Peso de los pigmentos</t>
  </si>
  <si>
    <t>颜料重量百分比</t>
  </si>
  <si>
    <t>안료 중량</t>
  </si>
  <si>
    <t>Каковы размеры материала?</t>
  </si>
  <si>
    <t>¿Cuáles son las dimensiones del material?</t>
  </si>
  <si>
    <t>材料的尺寸是多少？</t>
  </si>
  <si>
    <t xml:space="preserve">What existing CHAMP coded materials were tried?  </t>
  </si>
  <si>
    <t>Какие существующие материалы с кодом CHAMP были опробованы?</t>
  </si>
  <si>
    <t>¿Qué materiales con código CHAMP existentes se probaron?</t>
  </si>
  <si>
    <t>已尝试使用哪些现有的CHAMPcode物料？</t>
  </si>
  <si>
    <t>What is the % likelihood of the raw material being used in a commercialized product?</t>
  </si>
  <si>
    <t>Какова вероятность того, что сырье будет использовано в коммерческом продукте?</t>
  </si>
  <si>
    <t>¿Cuál es el % de probabilidad de que la materia prima se use en un producto comercializado?</t>
  </si>
  <si>
    <t>在商业化产品中使用该原料的百分比可能性为多少？</t>
  </si>
  <si>
    <t>Каково соотношение сторон?</t>
  </si>
  <si>
    <t>¿Cuál es la relación del aspecto?</t>
  </si>
  <si>
    <t>长宽比是多少？</t>
  </si>
  <si>
    <t>Каков уровень запыленности материала (возможность выброса в воздух)?</t>
  </si>
  <si>
    <t>¿Cuál es el nivel de desintegración del material (potencial para ser liberado al aire)?</t>
  </si>
  <si>
    <t>材料的粉尘水平是多少（可能释放到空气中）？</t>
  </si>
  <si>
    <t>Каков среднемассовый аэродинамический диаметр (MMAD) в микронах (мкм)?</t>
  </si>
  <si>
    <t>¿Cuál es el diámetro aerodinámico mediano de masa (MMAD), en micras (μm)?</t>
  </si>
  <si>
    <t>质量中位数空气动力学直径（MMAD），以微米（μm）为单位？</t>
  </si>
  <si>
    <t>Какова форма частицы?</t>
  </si>
  <si>
    <t>¿Cuál es la forma de la partícula?</t>
  </si>
  <si>
    <t>颗粒形状是什么？</t>
  </si>
  <si>
    <t>Каково распределение частиц по размерам?</t>
  </si>
  <si>
    <t>¿Cuál es la distribución del tamaño de partícula?</t>
  </si>
  <si>
    <t>粒度分布是多少？</t>
  </si>
  <si>
    <t>粒子的形状是什么？</t>
  </si>
  <si>
    <t>Каков наименьший размер частиц в микронах (мкм)?</t>
  </si>
  <si>
    <t>¿Cuál es el tamaño de partícula más pequeño en micras  (μm)?</t>
  </si>
  <si>
    <t>最小粒径为多少微米（μm）？</t>
  </si>
  <si>
    <t>What is the specific surface area value in cm2/g?</t>
  </si>
  <si>
    <t>Чему равна удельная поверхность в см2/г?</t>
  </si>
  <si>
    <t>¿Cuál es el valor del área superficial específica en cm2/g?</t>
  </si>
  <si>
    <t>比表面积是多少？（单位为cm2 / g）</t>
  </si>
  <si>
    <t>Какой метод использовали для определения состава?</t>
  </si>
  <si>
    <t>¿Qué método se usó para medir la composición?</t>
  </si>
  <si>
    <t>用什么方法测量成分？</t>
  </si>
  <si>
    <t>Какой процент или доля составляет от 1 до 100 нанометров?</t>
  </si>
  <si>
    <t>¿Qué porcentaje o fracción se encuentra entre 1 y 100 nanómetros?</t>
  </si>
  <si>
    <t>1至100纳米之间的百分比或分数是多少？</t>
  </si>
  <si>
    <t>Какой метод использовался для измерения распределения частиц по размерам?</t>
  </si>
  <si>
    <t>¿Cuál fue el método utilizado para medir la distribución del tamaño de partícula?</t>
  </si>
  <si>
    <t>用来测量粒度分布的方法是什么？</t>
  </si>
  <si>
    <t>Where is the manufacturing location of the material?</t>
  </si>
  <si>
    <t>Где расположено производство материала?</t>
  </si>
  <si>
    <t>¿Dónde se encuentra el sitio de fabricación de este material?</t>
  </si>
  <si>
    <t>物料的制造地点在哪里？</t>
  </si>
  <si>
    <t>Why do you need this material instead of an existing material (please discuss technical performance and business impact)?</t>
  </si>
  <si>
    <t>Почему вам нужен этот материал вместо существующего материала (пожалуйста, обсудите технические характеристики и влияние на бизнес)?</t>
  </si>
  <si>
    <t xml:space="preserve">¿Por qué necesita este material en lugar de uno existente (mencione el desempeño técnico y el impacto comercial)?  </t>
  </si>
  <si>
    <t>为什么您需要这种物料替代现有物料（请讨论技术性能和业务影响）？</t>
  </si>
  <si>
    <t>X-ray Diffraction (XRD)</t>
  </si>
  <si>
    <t>Рентгеновская дифракция (XRD)</t>
  </si>
  <si>
    <t>Difracción de rayos X (DRX)</t>
  </si>
  <si>
    <t>X射线衍射（XRD）</t>
  </si>
  <si>
    <t>years</t>
  </si>
  <si>
    <t>годы (лет)</t>
  </si>
  <si>
    <t>años</t>
  </si>
  <si>
    <t>年</t>
  </si>
  <si>
    <t>년</t>
  </si>
  <si>
    <t>Yes</t>
  </si>
  <si>
    <t>Да</t>
  </si>
  <si>
    <t xml:space="preserve">Sí </t>
  </si>
  <si>
    <t>是的</t>
  </si>
  <si>
    <t>예</t>
  </si>
  <si>
    <t>Sí</t>
  </si>
  <si>
    <t>是</t>
  </si>
  <si>
    <t>Zinc</t>
  </si>
  <si>
    <t>Цинк</t>
  </si>
  <si>
    <t>锌</t>
  </si>
  <si>
    <t>아연</t>
  </si>
  <si>
    <t>Вьетнам (NCI)</t>
  </si>
  <si>
    <t>越南（NCI）</t>
  </si>
  <si>
    <t>Supplier composition change or discontinuation</t>
  </si>
  <si>
    <t>Изменение состава поставщиков или прекращение деятельности</t>
  </si>
  <si>
    <t>Cambio o suspensión en la composición del proveedor</t>
  </si>
  <si>
    <t>供应商成分信息变更或者废止</t>
  </si>
  <si>
    <t>Форма состоит из этого сопроводительного письма и 6 дополнительных вкладок, по одной для каждого раздела требуемых данных. Обязательные поля заштрихованы серым цветом по всей форме. Пожалуйста, заполните все разделы этой формы, включая «Информация, предоставленная» (раздел B), и как можно скорее верните ее контактному лицу PPG, указанному в разделе «Контакты» формы. Свяжитесь с заказчиком или вашим агентом по закупкам, если у вас есть вопросы относительно заполнения формы.</t>
  </si>
  <si>
    <t>此表单由这说明信和6个额外的表格组成，每个部分都要求提供信息。在整个表单中，每个必填字段以灰色显示。请填写此表格包括(B部分)的所有信息，并尽快将其交回PPG中指定的联系人。如果您对填写表格有任何疑问，请联系要求您填表的人员或联系您的采购代理商。</t>
  </si>
  <si>
    <t>Часть E: Устойчивое развитие</t>
  </si>
  <si>
    <t>Parte E: sostenibilidad</t>
  </si>
  <si>
    <t>Part E 可持续发展</t>
  </si>
  <si>
    <t>составляющая, основанная на биоматериале</t>
  </si>
  <si>
    <t>Contenido de base biológica</t>
  </si>
  <si>
    <t>生物质含量</t>
  </si>
  <si>
    <t>Содержит ли продукт биоматериал?</t>
  </si>
  <si>
    <t>¿El producto contiene material de base biológica?</t>
  </si>
  <si>
    <t>产品是否含有生物基材料?</t>
  </si>
  <si>
    <t>Пожалуйста, выберите норму (нормы) ниже и укажите процентное содержание биоматериала, как указано:</t>
  </si>
  <si>
    <t>Seleccione la(s) norma(s) a continuación e indique el porcentaje de contenido de base biológica como se indica:</t>
  </si>
  <si>
    <t>请选择以下标准，并注明生物基含量百分比如下所示:</t>
  </si>
  <si>
    <t>Содержание углерода на биооснове</t>
  </si>
  <si>
    <t>Contenido de carbono de base biológica</t>
  </si>
  <si>
    <t>生物质碳含量</t>
  </si>
  <si>
    <t>Содержание органического углерода</t>
  </si>
  <si>
    <t>Contenido de carbono orgánico</t>
  </si>
  <si>
    <t>有机碳含量</t>
  </si>
  <si>
    <t>Содержание неорганического углерода</t>
  </si>
  <si>
    <t>Contenido de carbono inorgánico</t>
  </si>
  <si>
    <t>无机碳含量</t>
  </si>
  <si>
    <t>Европейский стандарт EN 16640</t>
  </si>
  <si>
    <t>Содержание углерода на биологической основе в процентах от общей массы</t>
  </si>
  <si>
    <t>Contenido de carbono de base biológica como porcentaje de masa total</t>
  </si>
  <si>
    <t>生物基碳含量占总质量的百分比</t>
  </si>
  <si>
    <t>Содержание углерода на биологической основе в процентах от общего содержания углерода</t>
  </si>
  <si>
    <t>Contenido de carbono de base biológica como porcentaje del contenido de carbono total</t>
  </si>
  <si>
    <t>生物基碳含量占总碳含量的百分比</t>
  </si>
  <si>
    <t>Американский стандарт ASTM D 6866</t>
  </si>
  <si>
    <t>Европейский стандарт EN 16785</t>
  </si>
  <si>
    <t>Пожалуйста, прикрепите отчеты или сертификаты результатов испытаний в соответствующем поле:</t>
  </si>
  <si>
    <t xml:space="preserve">Adjunte los informes o certificados de resultados de pruebas en el cuadro correspondiente: </t>
  </si>
  <si>
    <t>请将测试结果报告或证书附在下列方格内:</t>
  </si>
  <si>
    <t>Схемы баланса массы</t>
  </si>
  <si>
    <t>Diagramas de balance de masa</t>
  </si>
  <si>
    <t>质量平衡方案</t>
  </si>
  <si>
    <t>Схема</t>
  </si>
  <si>
    <t xml:space="preserve">Diagrama  </t>
  </si>
  <si>
    <t>方案</t>
  </si>
  <si>
    <t>Сертифицированный биоиатериал</t>
  </si>
  <si>
    <t>Contenido de base biológica certificado</t>
  </si>
  <si>
    <t>认证/验证的生物质含量</t>
  </si>
  <si>
    <t>Дата истечения срока годности</t>
  </si>
  <si>
    <t>Validez de la fecha de vencimiento</t>
  </si>
  <si>
    <t>有效期截止日期</t>
  </si>
  <si>
    <t>% (масса)</t>
  </si>
  <si>
    <t>% (masa)</t>
  </si>
  <si>
    <t>%(质量百分比)</t>
  </si>
  <si>
    <t>Пожалуйста, приложите сертификат/отчет о проверке:</t>
  </si>
  <si>
    <t>Adjunte el certificado/informe de validación:</t>
  </si>
  <si>
    <t>请附上证书/验证报告:</t>
  </si>
  <si>
    <t>Вложения, относящиеся к биоматериалу</t>
  </si>
  <si>
    <t>Adjuntos de contenido de base biológica:</t>
  </si>
  <si>
    <t>生物质含量附件</t>
  </si>
  <si>
    <t>Содержит ли продукт переработанные материалы?*</t>
  </si>
  <si>
    <t>¿El producto tiene contenido reciclado?*</t>
  </si>
  <si>
    <t>产品是否含有可回收成分*</t>
  </si>
  <si>
    <t>*Примечание. Вторичное содержимое должно быть заявлено в соответствии с определениями в ISO 14021, раздел 7.8. Согласно ISO 14021, материал, который повторно используется или перерабатывается в том же процессе, в котором он был получен, не считается переработанным и не должен включаться в переработанное содержимое.</t>
  </si>
  <si>
    <t>*Nota: El contenido reciclado debe declararse de acuerdo con las definiciones de la norma ISO 14021, sección 7.8.  Según la norma ISO 14021, el material que se reutiliza o reprocesa en el mismo proceso que lo generó no se considera reciclado y no debe incluirse en el contenido reciclado.</t>
  </si>
  <si>
    <t>*注:如果有回收成分，必须根据ISO 14021第7.8节的定义作出声明。根据ISO 14021，重复利用或重新加工的材料不属于回收范围，因此不应该包括在其中。</t>
  </si>
  <si>
    <t>Предпотребительский контент</t>
  </si>
  <si>
    <t>Contenido preconsumo</t>
  </si>
  <si>
    <t>消费前含量？</t>
  </si>
  <si>
    <t>Постпотребительский контент</t>
  </si>
  <si>
    <t xml:space="preserve">Post-consumer content </t>
  </si>
  <si>
    <t>Contenido posconsumo</t>
  </si>
  <si>
    <t>消费后含量？</t>
  </si>
  <si>
    <t>Пожалуйста, прикрепите отчеты или сертификаты, а также сертификаты третьих лиц в отношении переработанного содержимого в соответствующем поле:</t>
  </si>
  <si>
    <t>Adjunte informes o certificados y certificaciones de terceros de contenido reciclado en el cuadro correspondiente:</t>
  </si>
  <si>
    <t>请将回收成分的第三方证书或报告附于以下的方格内:</t>
  </si>
  <si>
    <t>У PPG есть предпочтительная спецификация данных LCA (анализ жизненного цикла). Пожалуйста, обратитесь к прилагаемому руководящему документу PPG LCA Data Specification для предоставления этих данных.</t>
  </si>
  <si>
    <t>PPG tiene una especificación de datos LCA específica.  Consulte el documento guía de la Especificación de datos del LCA de PPG para proporcionar estos datos.</t>
  </si>
  <si>
    <t>PPG有一个首选的LCA数据规范。请参考所附的PPG LCA数据规范指导文件，并提供该数据</t>
  </si>
  <si>
    <t>У вас есть данные LCA (анализ жизненного цикла) для этого продукта?</t>
  </si>
  <si>
    <t>¿Cuenta con datos del LCA para este producto?</t>
  </si>
  <si>
    <t>你有这个产品的LCA数据吗</t>
  </si>
  <si>
    <t>Для получения обновленных значений LCA (анализ жизненного цикла)  для этого сырья укажите имя контактного лица:</t>
  </si>
  <si>
    <t>Para obtener actualizaciones de los valores del LCA para esta materia prima, proporcione un nombre de contacto:</t>
  </si>
  <si>
    <t>若要更新此原料的LCA值，请提供联系人姓名:</t>
  </si>
  <si>
    <t>LCA data according to PPG requirements</t>
  </si>
  <si>
    <t>Данные LCA (анализ жизненного цикла) в соответствии с требованиями PPG</t>
  </si>
  <si>
    <t>Datos del LCA de acuerdo con los requisitos de PPG</t>
  </si>
  <si>
    <t>LCA数据，符合PPG要求</t>
  </si>
  <si>
    <t>LCA data but not according to PPG requirements</t>
  </si>
  <si>
    <t>Данные LCA(анализ жизненного цикла), но не в соответствии с требованиями PPG</t>
  </si>
  <si>
    <t>Datos del LCA pero no de acuerdo con los requisitos de PPG</t>
  </si>
  <si>
    <t>LCA数据，但不符合PPG要求</t>
  </si>
  <si>
    <t>Carbon footprint data only</t>
  </si>
  <si>
    <t>Только данные по углеродному следу</t>
  </si>
  <si>
    <t>Únicamente datos de huella de carbono</t>
  </si>
  <si>
    <t>只提供碳足迹数据</t>
  </si>
  <si>
    <t>No LCA or carbon footprint data can be supplied for this product</t>
  </si>
  <si>
    <t>Для этого продукта не могут быть предоставлены данные LCA или данные по углеродному следу.</t>
  </si>
  <si>
    <t>No se pueden proporcionar datos del LCA o huella de carbono para este producto</t>
  </si>
  <si>
    <t>此产品不能提供LCA或碳足迹数据</t>
  </si>
  <si>
    <t>*Perfluorooctanoic acid (PFOA) and Related Compounds/Salts</t>
  </si>
  <si>
    <t>*Перфтороктановая кислота (ПФОК) и родственные соединения/соли</t>
  </si>
  <si>
    <t>*Ácido perfluorooctanoico (PFOA) y compuestos/sales relacionados</t>
  </si>
  <si>
    <t>*全氟辛酸(全氟辛酸PFOA)和相关化合物/盐</t>
  </si>
  <si>
    <t>*Perfluorooctanesulfonic acid (PFOS) and Related Compounds/Salts</t>
  </si>
  <si>
    <t>*Перфтороктансульфоновая кислота (ПФОС) и родственные соединения/соли</t>
  </si>
  <si>
    <t>*Ácido perfluorooctanesulfonico (PFOS) y compuestos/sales relacionados</t>
  </si>
  <si>
    <t>*全氟辛烷磺酸(全氟辛烷磺酸PFOS)和相关化合物/盐</t>
  </si>
  <si>
    <t>*C9-C14 Перфторкарбоновые кислоты (PFCA)</t>
  </si>
  <si>
    <t xml:space="preserve">*Ácidos perfluorocarboxílicos (PFCA) C9-C14 </t>
  </si>
  <si>
    <t>*C9-C14 全氟羧酸(PFCA)</t>
  </si>
  <si>
    <t>*Любое другое перфторалкильное вещество (PFAS)</t>
  </si>
  <si>
    <t xml:space="preserve">*Cualquier otra sustancia de perfluoroalquilo (PFAS) </t>
  </si>
  <si>
    <t>*其他全氟烷基物质(PFAS)</t>
  </si>
  <si>
    <t>* Бисфенол А (БФА)</t>
  </si>
  <si>
    <t>*Bisfenol A (BPA)</t>
  </si>
  <si>
    <t>*双酚A (BPA)</t>
  </si>
  <si>
    <t>* Ортофталаты</t>
  </si>
  <si>
    <t>*Ortoftalatos</t>
  </si>
  <si>
    <t>*邻苯二甲酸酯</t>
  </si>
  <si>
    <t>*Кадмий и соединения кадмия</t>
  </si>
  <si>
    <t>*Cadmio y compuestos de cadmio</t>
  </si>
  <si>
    <t>*镉及镉化合物</t>
  </si>
  <si>
    <t xml:space="preserve">If the identity needs to be hidden/masked, please marked as proprietary.  </t>
  </si>
  <si>
    <t>Если данные необходимо скрыть/замаскировать, отметьте их как патентованные</t>
  </si>
  <si>
    <t>Si es necesario ocultar la identidad, descríbala como patentada.</t>
  </si>
  <si>
    <t>如果需要隐藏/保密成分，请标记为专有或保密</t>
  </si>
  <si>
    <t xml:space="preserve">The hazards must be provided for any substance that does NOT specify the CAS </t>
  </si>
  <si>
    <t>Опасности должны быть указаны для любого вещества, для которого НЕ указан CAS.</t>
  </si>
  <si>
    <t>Deberán proporcionarse los peligros para cualquier sustancia que NO especifique el CAS</t>
  </si>
  <si>
    <t>没有确认CAS号的物质，必须提供物质的危害</t>
  </si>
  <si>
    <t xml:space="preserve">SUB should be used for non-hazardous materials </t>
  </si>
  <si>
    <t>SUB следует использовать для неопасных материалов</t>
  </si>
  <si>
    <t>Se debe usar un SUB para materiales no peligrosos</t>
  </si>
  <si>
    <t>保密的SUB物质应该使用无危害物料</t>
  </si>
  <si>
    <t xml:space="preserve">NO SUPPLIER ADDITIONS </t>
  </si>
  <si>
    <t>БЕЗ ДОБАВЛЕНИЙ ПОСТАВЩИКОВ</t>
  </si>
  <si>
    <t>SIN ADICIONES DEL PROVEEDOR</t>
  </si>
  <si>
    <t>无供应商添加</t>
  </si>
  <si>
    <t>Note: Parameters for the material can be copied from the formula.</t>
  </si>
  <si>
    <t>Примечание: параметры материала можно скопировать из формулы.</t>
  </si>
  <si>
    <t>Nota: Los parámetros del material se pueden copiar de la fórmula.</t>
  </si>
  <si>
    <t>注:原料的参数可以从参照配方或者分子式</t>
  </si>
  <si>
    <t>* Перфтор(2-метил-3-оксагексановая) (Gen-X)</t>
  </si>
  <si>
    <t>*Perfluoro (2-metil-3-oxahexanoico) (Gen-X)</t>
  </si>
  <si>
    <t>*全氟(2-甲基-3-氧杂己酸)铵 (Gen-X)</t>
  </si>
  <si>
    <t>* Метилперфтор-3-(3-метоксипропокси)-3Н-пропаноат (АДОНА)</t>
  </si>
  <si>
    <t>*Perfluoruro-3-(3-metoxipropoxi)-3H-propanoato de metilo (ADONA)</t>
  </si>
  <si>
    <t xml:space="preserve">*十二氟-3H-4,8-​​二氧杂壬酸(ADONA) </t>
  </si>
  <si>
    <t>Управление по санитарному надзору за качеством пищевых продуктов и медикаментов США</t>
  </si>
  <si>
    <t>FDA de EE.UU.</t>
  </si>
  <si>
    <t>美国食品药品管理局</t>
  </si>
  <si>
    <t>Евросоюз</t>
  </si>
  <si>
    <t xml:space="preserve">UE  </t>
  </si>
  <si>
    <t>欧盟</t>
  </si>
  <si>
    <t xml:space="preserve">Китай GB </t>
  </si>
  <si>
    <t>GB de China</t>
  </si>
  <si>
    <t>中国国标</t>
  </si>
  <si>
    <t>Пожалуйста, приложите имеющиеся данные LCA(анализ жизненного цикла):</t>
  </si>
  <si>
    <t>Adjunte los datos de LCA disponibles:</t>
  </si>
  <si>
    <t>请附上可用的 LCA 数据：</t>
  </si>
  <si>
    <t>Переработанный контент</t>
  </si>
  <si>
    <t>Contenido reciclado</t>
  </si>
  <si>
    <t>回收内容</t>
  </si>
  <si>
    <t>Анализ жизненного цикла (LCA) и углеродный след</t>
  </si>
  <si>
    <t>Análisis del ciclo de vida (LCA) y huella de carbono</t>
  </si>
  <si>
    <t>生命周期分析 (LCA) 和碳足迹</t>
  </si>
  <si>
    <t>Better technical performance than existing CHAMP</t>
  </si>
  <si>
    <t>Лучшая технические характеристики, чем у существующего CHAMP</t>
  </si>
  <si>
    <t>性能优于现有CHAMP</t>
  </si>
  <si>
    <t>PPG acquisition (delayed addition, not part of Integration Master List)</t>
  </si>
  <si>
    <t>Приобретение PPG (добавление с задержкой, не входит в основной список интеграции)</t>
  </si>
  <si>
    <t>Adquisición de PPG (incorporación tardía, no forma parte de la Lista Maestra de Integración)</t>
  </si>
  <si>
    <t>PPG收购公司（原材料整合时没有覆盖到的原料）</t>
  </si>
  <si>
    <t>Regulatory or safety issue with existing CHAMP</t>
  </si>
  <si>
    <t>Problema regulatorio o de seguridad con CHAMP existente</t>
  </si>
  <si>
    <t>现有CHAMP存在法规符合性或安全问题</t>
  </si>
  <si>
    <t>Supply risk/disruption with existing CHAMP (alternative or offset)</t>
  </si>
  <si>
    <t>Риск/перебои в поставках с существующим CHAMP (альтернатива или компенсация)</t>
  </si>
  <si>
    <t>Riesgo de suministro/interrupción con CHAMP existente (alternativa o compensación)</t>
  </si>
  <si>
    <t>现有CHAMP存在供应不足/断货风险（备选或替代）</t>
  </si>
  <si>
    <t>Third-party commercial requirement (Licensing, tolling, customer agreement, etc.)</t>
  </si>
  <si>
    <t>Коммерческие требования третьих сторон (лицензирование, толлинг, клиентское соглашение и т. д.)</t>
  </si>
  <si>
    <t>Requisito comercial de terceros (licencias, gravamen, acuerdos con el cliente, etc.)</t>
  </si>
  <si>
    <t>第三方商业要求（许可、代工、客户协议等）</t>
  </si>
  <si>
    <t xml:space="preserve">Will this be an alternate for a material that is currently single or sole sourced?  </t>
  </si>
  <si>
    <t>Будет ли это альтернативой материалу, который в настоящее время является единственным или единственным источником?</t>
  </si>
  <si>
    <t>¿Será una alternativa para un material que actualmente es único o que lo surte una fuente única?</t>
  </si>
  <si>
    <t>该原料是否为现有CHAMP的单一或唯一供应商的替代方案？</t>
  </si>
  <si>
    <t>Yes, Option 1 below</t>
  </si>
  <si>
    <t>Yes, Option 2 below</t>
  </si>
  <si>
    <t>Your company data will be included as part of LCA calculations on PPG formulations. As such</t>
  </si>
  <si>
    <t>Your company data will be included as part of LCA calculations on PPG formulations. As such, it will not be possible to extract the environmental information from your products from any PPG public declarations. PPG will never present data in such a way that anyone outside PPG could back calculate the impact of your product from the data PPG presents.</t>
  </si>
  <si>
    <t>CAS Number</t>
  </si>
  <si>
    <t>Issue</t>
  </si>
  <si>
    <t>Note</t>
  </si>
  <si>
    <t>1065336-91-5</t>
  </si>
  <si>
    <t>Possible MCS</t>
  </si>
  <si>
    <t>1317-95-9</t>
  </si>
  <si>
    <t>Particle size</t>
  </si>
  <si>
    <t>14059-33-7</t>
  </si>
  <si>
    <t>14464-46-1</t>
  </si>
  <si>
    <t>14808-60-7</t>
  </si>
  <si>
    <t>15468-32-3</t>
  </si>
  <si>
    <t>25036-25-3</t>
  </si>
  <si>
    <t>Molecular Weight</t>
  </si>
  <si>
    <t>25068-38-6</t>
  </si>
  <si>
    <t>25322-69-4</t>
  </si>
  <si>
    <t>28064-14-4</t>
  </si>
  <si>
    <t>28182-81-2</t>
  </si>
  <si>
    <t>Substance Form</t>
  </si>
  <si>
    <t>409-21-2</t>
  </si>
  <si>
    <t>64741-41-9</t>
  </si>
  <si>
    <t>64741-44-2</t>
  </si>
  <si>
    <t>64741-49-7</t>
  </si>
  <si>
    <t>64741-65-7</t>
  </si>
  <si>
    <t>64741-66-8</t>
  </si>
  <si>
    <t>64741-68-0</t>
  </si>
  <si>
    <t>64741-84-0</t>
  </si>
  <si>
    <t>64741-88-4</t>
  </si>
  <si>
    <t>64741-89-5</t>
  </si>
  <si>
    <t>64741-91-9</t>
  </si>
  <si>
    <t>64741-92-0</t>
  </si>
  <si>
    <t>64741-96-4</t>
  </si>
  <si>
    <t>64741-97-5</t>
  </si>
  <si>
    <t>64742-04-7</t>
  </si>
  <si>
    <t>64742-10-5</t>
  </si>
  <si>
    <t>64742-11-6</t>
  </si>
  <si>
    <t>64742-13-8</t>
  </si>
  <si>
    <t>64742-16-1</t>
  </si>
  <si>
    <t>64742-42-3</t>
  </si>
  <si>
    <t>64742-43-4</t>
  </si>
  <si>
    <t>64742-46-7</t>
  </si>
  <si>
    <t>64742-47-8</t>
  </si>
  <si>
    <t>64742-48-9</t>
  </si>
  <si>
    <t>64742-49-0</t>
  </si>
  <si>
    <t>64742-51-4</t>
  </si>
  <si>
    <t>64742-52-5</t>
  </si>
  <si>
    <t>64742-53-6</t>
  </si>
  <si>
    <t>64742-54-7</t>
  </si>
  <si>
    <t>64742-55-8</t>
  </si>
  <si>
    <t>64742-56-9</t>
  </si>
  <si>
    <t>64742-57-0</t>
  </si>
  <si>
    <t>64742-58-1</t>
  </si>
  <si>
    <t>64742-60-5</t>
  </si>
  <si>
    <t>64742-61-6</t>
  </si>
  <si>
    <t>64742-62-7</t>
  </si>
  <si>
    <t>64742-65-0</t>
  </si>
  <si>
    <t>64742-67-2</t>
  </si>
  <si>
    <t>64742-71-8</t>
  </si>
  <si>
    <t>64742-80-9</t>
  </si>
  <si>
    <t>64742-81-0</t>
  </si>
  <si>
    <t>64742-82-1</t>
  </si>
  <si>
    <t>64742-88-7</t>
  </si>
  <si>
    <t>64742-89-8</t>
  </si>
  <si>
    <t>64742-93-4</t>
  </si>
  <si>
    <t>64742-94-5</t>
  </si>
  <si>
    <t>64742-95-6</t>
  </si>
  <si>
    <t>64742-96-7</t>
  </si>
  <si>
    <t>65997-17-3</t>
  </si>
  <si>
    <t>65997-18-4</t>
  </si>
  <si>
    <t>67924-34-9</t>
  </si>
  <si>
    <t>53880-05-0</t>
  </si>
  <si>
    <t>1309-48-4</t>
  </si>
  <si>
    <t>Date report last pulled</t>
  </si>
  <si>
    <t>Check for CAS that were converted as dates!</t>
  </si>
  <si>
    <t>sSubstance</t>
  </si>
  <si>
    <t>sValue</t>
  </si>
  <si>
    <t>sRRNumber</t>
  </si>
  <si>
    <t>sDataDesc</t>
  </si>
  <si>
    <t>sPPGListName</t>
  </si>
  <si>
    <t>dAdded</t>
  </si>
  <si>
    <t>10022-68-1</t>
  </si>
  <si>
    <t>10031-13-7</t>
  </si>
  <si>
    <t>Lead</t>
  </si>
  <si>
    <t>10031-18-2</t>
  </si>
  <si>
    <t>Mercury</t>
  </si>
  <si>
    <t>10031-22-8</t>
  </si>
  <si>
    <t>100402-53-7</t>
  </si>
  <si>
    <t>100402-96-8</t>
  </si>
  <si>
    <t>10045-94-0</t>
  </si>
  <si>
    <t>10048-99-4</t>
  </si>
  <si>
    <t>100-56-1</t>
  </si>
  <si>
    <t>100-57-2</t>
  </si>
  <si>
    <t>100656-49-3</t>
  </si>
  <si>
    <t>10099-74-8</t>
  </si>
  <si>
    <t>10099-76-0</t>
  </si>
  <si>
    <t>10099-79-3</t>
  </si>
  <si>
    <t>101012-92-4</t>
  </si>
  <si>
    <t>101013-06-3</t>
  </si>
  <si>
    <t>10101-63-0</t>
  </si>
  <si>
    <t>10102-48-4</t>
  </si>
  <si>
    <t>10108-64-2</t>
  </si>
  <si>
    <t>10112-91-1</t>
  </si>
  <si>
    <t>10124-36-4</t>
  </si>
  <si>
    <t>10124-48-8</t>
  </si>
  <si>
    <t>101356-99-4</t>
  </si>
  <si>
    <t>101357-00-0</t>
  </si>
  <si>
    <t>101357-01-1</t>
  </si>
  <si>
    <t>101357-02-2</t>
  </si>
  <si>
    <t>101357-03-3</t>
  </si>
  <si>
    <t>101357-04-4</t>
  </si>
  <si>
    <t>101-55-3</t>
  </si>
  <si>
    <t>POP - PBB PBDE PBT</t>
  </si>
  <si>
    <t>101-68-8</t>
  </si>
  <si>
    <t>Isocyanate</t>
  </si>
  <si>
    <t>10190-55-3</t>
  </si>
  <si>
    <t>101947-16-4</t>
  </si>
  <si>
    <t>10196-67-5</t>
  </si>
  <si>
    <t>102110-30-5</t>
  </si>
  <si>
    <t>102110-36-1</t>
  </si>
  <si>
    <t>102110-49-6</t>
  </si>
  <si>
    <t>10214-39-8</t>
  </si>
  <si>
    <t>102184-95-2</t>
  </si>
  <si>
    <t>102738-79-4</t>
  </si>
  <si>
    <t>10294-40-3</t>
  </si>
  <si>
    <t>Hexavalent Chromium</t>
  </si>
  <si>
    <t>10294-58-3</t>
  </si>
  <si>
    <t>102-98-7</t>
  </si>
  <si>
    <t>1031-07-8</t>
  </si>
  <si>
    <t>10325-94-7</t>
  </si>
  <si>
    <t>103-27-5</t>
  </si>
  <si>
    <t>103332-13-4</t>
  </si>
  <si>
    <t>103369-15-9</t>
  </si>
  <si>
    <t>10415-75-5</t>
  </si>
  <si>
    <t>104325-07-7</t>
  </si>
  <si>
    <t>104325-08-8</t>
  </si>
  <si>
    <t>104335-53-7</t>
  </si>
  <si>
    <t>104339-46-0</t>
  </si>
  <si>
    <t>104-35-8</t>
  </si>
  <si>
    <t>APE - nonionic</t>
  </si>
  <si>
    <t>10451-12-4</t>
  </si>
  <si>
    <t>104-59-6</t>
  </si>
  <si>
    <t>104-60-9</t>
  </si>
  <si>
    <t>10588-01-9</t>
  </si>
  <si>
    <t>10606-46-9</t>
  </si>
  <si>
    <t>1066-44-0</t>
  </si>
  <si>
    <t>Tributyl and Triphenyl Tin Oxides</t>
  </si>
  <si>
    <t>1066-45-1</t>
  </si>
  <si>
    <t>1067-14-7</t>
  </si>
  <si>
    <t>1067-52-3</t>
  </si>
  <si>
    <t>1067-97-6</t>
  </si>
  <si>
    <t>1068-61-7</t>
  </si>
  <si>
    <t>1072-35-1</t>
  </si>
  <si>
    <t>107-26-6</t>
  </si>
  <si>
    <t>107-27-7</t>
  </si>
  <si>
    <t>1078712-88-5</t>
  </si>
  <si>
    <t>1078715-61-3</t>
  </si>
  <si>
    <t>108-07-6</t>
  </si>
  <si>
    <t>108171-26-2</t>
  </si>
  <si>
    <t>108662-83-5</t>
  </si>
  <si>
    <t>109-62-6</t>
  </si>
  <si>
    <t>109707-90-6</t>
  </si>
  <si>
    <t>109-86-4</t>
  </si>
  <si>
    <t>Glycol Ethers</t>
  </si>
  <si>
    <t>109945-70-2</t>
  </si>
  <si>
    <t>110-49-6</t>
  </si>
  <si>
    <t>110587-14-9</t>
  </si>
  <si>
    <t>110-80-5</t>
  </si>
  <si>
    <t>11083-41-3</t>
  </si>
  <si>
    <t>11096-82-5</t>
  </si>
  <si>
    <t>POP - PCB PCT</t>
  </si>
  <si>
    <t>11097-69-1</t>
  </si>
  <si>
    <t>11103-86-9</t>
  </si>
  <si>
    <t>11104-28-2</t>
  </si>
  <si>
    <t>11112-63-3</t>
  </si>
  <si>
    <t>11113-70-5</t>
  </si>
  <si>
    <t>111-15-9</t>
  </si>
  <si>
    <t>11116-83-9</t>
  </si>
  <si>
    <t>11119-70-3</t>
  </si>
  <si>
    <t>11120-22-2</t>
  </si>
  <si>
    <t>11129-14-9</t>
  </si>
  <si>
    <t>11141-16-5</t>
  </si>
  <si>
    <t>111483-20-6</t>
  </si>
  <si>
    <t>111512-56-2</t>
  </si>
  <si>
    <t>1118-03-2</t>
  </si>
  <si>
    <t>1118-14-5</t>
  </si>
  <si>
    <t>111873-33-7</t>
  </si>
  <si>
    <t>1119449-37-4</t>
  </si>
  <si>
    <t>1119449-38-5</t>
  </si>
  <si>
    <t>1120-46-3</t>
  </si>
  <si>
    <t>115-09-3</t>
  </si>
  <si>
    <t>115-29-7</t>
  </si>
  <si>
    <t>1153-06-6</t>
  </si>
  <si>
    <t>115-32-2</t>
  </si>
  <si>
    <t>1162-06-7</t>
  </si>
  <si>
    <t>1163-19-5</t>
  </si>
  <si>
    <t>116565-73-2</t>
  </si>
  <si>
    <t>Lead Chromate</t>
  </si>
  <si>
    <t>116565-74-3</t>
  </si>
  <si>
    <t>116867-32-4</t>
  </si>
  <si>
    <t>116890-51-8</t>
  </si>
  <si>
    <t>116984-14-6</t>
  </si>
  <si>
    <t>116995-33-6</t>
  </si>
  <si>
    <t>117-82-8</t>
  </si>
  <si>
    <t>Phthalates - ortho</t>
  </si>
  <si>
    <t>117-84-0</t>
  </si>
  <si>
    <t>117964-21-3</t>
  </si>
  <si>
    <t>1184-57-2</t>
  </si>
  <si>
    <t>1189-85-1</t>
  </si>
  <si>
    <t>1191-18-0</t>
  </si>
  <si>
    <t>1191-80-6</t>
  </si>
  <si>
    <t>1192-89-8</t>
  </si>
  <si>
    <t>12001-28-4</t>
  </si>
  <si>
    <t>12001-29-5</t>
  </si>
  <si>
    <t>12006-15-4</t>
  </si>
  <si>
    <t>12013-69-3</t>
  </si>
  <si>
    <t>12014-14-1</t>
  </si>
  <si>
    <t>12014-28-7</t>
  </si>
  <si>
    <t>12014-29-8</t>
  </si>
  <si>
    <t>1201677-32-8</t>
  </si>
  <si>
    <t>12017-86-6</t>
  </si>
  <si>
    <t>12023-90-4</t>
  </si>
  <si>
    <t>12029-23-1</t>
  </si>
  <si>
    <t>12034-30-9</t>
  </si>
  <si>
    <t>12034-88-7</t>
  </si>
  <si>
    <t>12036-31-6</t>
  </si>
  <si>
    <t>12036-76-9</t>
  </si>
  <si>
    <t>12048-28-1</t>
  </si>
  <si>
    <t>12055-37-7</t>
  </si>
  <si>
    <t>12059-89-1</t>
  </si>
  <si>
    <t>12060-00-3</t>
  </si>
  <si>
    <t>12060-01-4</t>
  </si>
  <si>
    <t>12065-68-8</t>
  </si>
  <si>
    <t>12065-90-6</t>
  </si>
  <si>
    <t>12068-90-5</t>
  </si>
  <si>
    <t>12069-00-0</t>
  </si>
  <si>
    <t>12136-15-1</t>
  </si>
  <si>
    <t>12137-74-5</t>
  </si>
  <si>
    <t>12139-22-9</t>
  </si>
  <si>
    <t>12139-23-0</t>
  </si>
  <si>
    <t>12141-20-7</t>
  </si>
  <si>
    <t>12172-73-5</t>
  </si>
  <si>
    <t>12185-64-7</t>
  </si>
  <si>
    <t>12187-14-3</t>
  </si>
  <si>
    <t>12202-17-4</t>
  </si>
  <si>
    <t>12205-72-0</t>
  </si>
  <si>
    <t>12213-70-6</t>
  </si>
  <si>
    <t>12214-12-9</t>
  </si>
  <si>
    <t>122332-23-4</t>
  </si>
  <si>
    <t>122-64-5</t>
  </si>
  <si>
    <t>12266-38-5</t>
  </si>
  <si>
    <t>12268-84-7</t>
  </si>
  <si>
    <t>12275-07-9</t>
  </si>
  <si>
    <t>12292-07-8</t>
  </si>
  <si>
    <t>12344-40-0</t>
  </si>
  <si>
    <t>12372-45-1</t>
  </si>
  <si>
    <t>123-88-6</t>
  </si>
  <si>
    <t>12397-06-7</t>
  </si>
  <si>
    <t>124-01-6</t>
  </si>
  <si>
    <t>12403-82-6</t>
  </si>
  <si>
    <t>12408-10-5</t>
  </si>
  <si>
    <t>Tetrachlorobenzene</t>
  </si>
  <si>
    <t>124-08-3</t>
  </si>
  <si>
    <t>12435-47-1</t>
  </si>
  <si>
    <t>12442-27-2</t>
  </si>
  <si>
    <t>124-73-2</t>
  </si>
  <si>
    <t>125328-49-6</t>
  </si>
  <si>
    <t>125476-71-3</t>
  </si>
  <si>
    <t>125494-56-6</t>
  </si>
  <si>
    <t>12565-18-3</t>
  </si>
  <si>
    <t>12578-12-0</t>
  </si>
  <si>
    <t>12608-25-2</t>
  </si>
  <si>
    <t>12612-47-4</t>
  </si>
  <si>
    <t>12626-36-7</t>
  </si>
  <si>
    <t>12626-81-2</t>
  </si>
  <si>
    <t>12656-57-4</t>
  </si>
  <si>
    <t>12656-85-8</t>
  </si>
  <si>
    <t>12672-29-6</t>
  </si>
  <si>
    <t>12674-11-2</t>
  </si>
  <si>
    <t>12687-78-4</t>
  </si>
  <si>
    <t>127087-87-0</t>
  </si>
  <si>
    <t>12737-98-3</t>
  </si>
  <si>
    <t>127404-11-9</t>
  </si>
  <si>
    <t>127564-82-3</t>
  </si>
  <si>
    <t>127564-83-4</t>
  </si>
  <si>
    <t>127564-90-3</t>
  </si>
  <si>
    <t>127564-91-4</t>
  </si>
  <si>
    <t>127564-92-5</t>
  </si>
  <si>
    <t>12765-51-4</t>
  </si>
  <si>
    <t>128903-21-9</t>
  </si>
  <si>
    <t>129-16-8</t>
  </si>
  <si>
    <t>13029-09-9</t>
  </si>
  <si>
    <t>1306-19-0</t>
  </si>
  <si>
    <t>1306-23-6</t>
  </si>
  <si>
    <t>1306-24-7</t>
  </si>
  <si>
    <t>1306-25-8</t>
  </si>
  <si>
    <t>13094-04-7</t>
  </si>
  <si>
    <t>1309-60-0</t>
  </si>
  <si>
    <t>1310-03-8</t>
  </si>
  <si>
    <t>1310-88-9</t>
  </si>
  <si>
    <t>131-18-0</t>
  </si>
  <si>
    <t>1312-03-4</t>
  </si>
  <si>
    <t>1314-27-8</t>
  </si>
  <si>
    <t>1314-41-6</t>
  </si>
  <si>
    <t>1314-87-0</t>
  </si>
  <si>
    <t>1314-91-6</t>
  </si>
  <si>
    <t>131-52-2</t>
  </si>
  <si>
    <t>13170-76-8</t>
  </si>
  <si>
    <t>1317-36-8</t>
  </si>
  <si>
    <t>131890-12-5</t>
  </si>
  <si>
    <t>131890-13-6</t>
  </si>
  <si>
    <t>1319-46-6</t>
  </si>
  <si>
    <t>1320-37-2</t>
  </si>
  <si>
    <t>1320-80-5</t>
  </si>
  <si>
    <t>13257-51-7</t>
  </si>
  <si>
    <t>1326-05-2</t>
  </si>
  <si>
    <t>13294-23-0</t>
  </si>
  <si>
    <t>13302-00-6</t>
  </si>
  <si>
    <t>13302-06-2</t>
  </si>
  <si>
    <t>1330-45-6</t>
  </si>
  <si>
    <t>13331-52-7</t>
  </si>
  <si>
    <t>1333-82-0</t>
  </si>
  <si>
    <t>1335-25-7</t>
  </si>
  <si>
    <t>1335-31-5</t>
  </si>
  <si>
    <t>1335-32-6</t>
  </si>
  <si>
    <t>13356-08-6</t>
  </si>
  <si>
    <t>133-58-4</t>
  </si>
  <si>
    <t>1336-36-3</t>
  </si>
  <si>
    <t>1336-96-5</t>
  </si>
  <si>
    <t>133921-38-7</t>
  </si>
  <si>
    <t>13406-89-8</t>
  </si>
  <si>
    <t>134190-48-0</t>
  </si>
  <si>
    <t>134190-49-1</t>
  </si>
  <si>
    <t>134190-50-4</t>
  </si>
  <si>
    <t>134190-51-5</t>
  </si>
  <si>
    <t>134190-52-6</t>
  </si>
  <si>
    <t>134190-53-7</t>
  </si>
  <si>
    <t>134190-54-8</t>
  </si>
  <si>
    <t>13423-61-5</t>
  </si>
  <si>
    <t>134237-31-3</t>
  </si>
  <si>
    <t>134237-32-4</t>
  </si>
  <si>
    <t>134237-34-6</t>
  </si>
  <si>
    <t>134237-35-7</t>
  </si>
  <si>
    <t>134237-36-8</t>
  </si>
  <si>
    <t>134237-37-9</t>
  </si>
  <si>
    <t>134237-38-0</t>
  </si>
  <si>
    <t>134237-39-1</t>
  </si>
  <si>
    <t>134237-40-4</t>
  </si>
  <si>
    <t>134237-41-5</t>
  </si>
  <si>
    <t>134237-42-6</t>
  </si>
  <si>
    <t>134237-43-7</t>
  </si>
  <si>
    <t>134237-44-8</t>
  </si>
  <si>
    <t>134237-45-9</t>
  </si>
  <si>
    <t>134237-50-6</t>
  </si>
  <si>
    <t>POP - Hexabromocyclododecane</t>
  </si>
  <si>
    <t>134237-51-7</t>
  </si>
  <si>
    <t>134237-52-8</t>
  </si>
  <si>
    <t>13424-46-9</t>
  </si>
  <si>
    <t>1344-36-1</t>
  </si>
  <si>
    <t>1344-37-2</t>
  </si>
  <si>
    <t>1344-38-3</t>
  </si>
  <si>
    <t>1344-40-7</t>
  </si>
  <si>
    <t>13444-75-2</t>
  </si>
  <si>
    <t>1344-48-5</t>
  </si>
  <si>
    <t>134452-44-1</t>
  </si>
  <si>
    <t>1345-09-1</t>
  </si>
  <si>
    <t>13453-65-1</t>
  </si>
  <si>
    <t>13453-66-2</t>
  </si>
  <si>
    <t>13463-30-4</t>
  </si>
  <si>
    <t>13464-92-1</t>
  </si>
  <si>
    <t>13465-31-1</t>
  </si>
  <si>
    <t>13465-33-3</t>
  </si>
  <si>
    <t>13465-34-4</t>
  </si>
  <si>
    <t>13474-88-9</t>
  </si>
  <si>
    <t>13477-17-3</t>
  </si>
  <si>
    <t>13477-19-5</t>
  </si>
  <si>
    <t>13477-23-1</t>
  </si>
  <si>
    <t>13478-50-7</t>
  </si>
  <si>
    <t>13510-89-9</t>
  </si>
  <si>
    <t>13530-65-9</t>
  </si>
  <si>
    <t>13530-68-2</t>
  </si>
  <si>
    <t>135401-87-5</t>
  </si>
  <si>
    <t>13566-17-1</t>
  </si>
  <si>
    <t>136013-79-1</t>
  </si>
  <si>
    <t>13637-76-8</t>
  </si>
  <si>
    <t>13654-09-6</t>
  </si>
  <si>
    <t>13698-55-0</t>
  </si>
  <si>
    <t>13701-66-1</t>
  </si>
  <si>
    <t>13755-33-4</t>
  </si>
  <si>
    <t>13765-19-0</t>
  </si>
  <si>
    <t>13767-78-7</t>
  </si>
  <si>
    <t>13814-59-0</t>
  </si>
  <si>
    <t>13814-62-5</t>
  </si>
  <si>
    <t>13814-96-5</t>
  </si>
  <si>
    <t>138257-17-7</t>
  </si>
  <si>
    <t>138257-18-8</t>
  </si>
  <si>
    <t>138257-19-9</t>
  </si>
  <si>
    <t>13826-65-8</t>
  </si>
  <si>
    <t>13832-25-2</t>
  </si>
  <si>
    <t>13845-35-7</t>
  </si>
  <si>
    <t>13847-17-1</t>
  </si>
  <si>
    <t>138495-42-8</t>
  </si>
  <si>
    <t>13876-85-2</t>
  </si>
  <si>
    <t>138-85-2</t>
  </si>
  <si>
    <t>13967-25-4</t>
  </si>
  <si>
    <t>13972-68-4</t>
  </si>
  <si>
    <t>14017-36-8</t>
  </si>
  <si>
    <t>14018-95-2</t>
  </si>
  <si>
    <t>14066-61-6</t>
  </si>
  <si>
    <t>14067-62-0</t>
  </si>
  <si>
    <t>14099-12-8</t>
  </si>
  <si>
    <t>141-00-4</t>
  </si>
  <si>
    <t>141074-63-7</t>
  </si>
  <si>
    <t>14119-28-9</t>
  </si>
  <si>
    <t>14119-30-3</t>
  </si>
  <si>
    <t>141-51-5</t>
  </si>
  <si>
    <t>14235-86-0</t>
  </si>
  <si>
    <t>14239-68-0</t>
  </si>
  <si>
    <t>14255-04-0</t>
  </si>
  <si>
    <t>14275-57-1</t>
  </si>
  <si>
    <t>14307-33-6</t>
  </si>
  <si>
    <t>14312-00-6</t>
  </si>
  <si>
    <t>143-36-2</t>
  </si>
  <si>
    <t>143-50-0</t>
  </si>
  <si>
    <t>14354-56-4</t>
  </si>
  <si>
    <t>14402-75-6</t>
  </si>
  <si>
    <t>14409-72-4</t>
  </si>
  <si>
    <t>14450-60-3</t>
  </si>
  <si>
    <t>14466-01-4</t>
  </si>
  <si>
    <t>14486-19-2</t>
  </si>
  <si>
    <t>1449-55-4</t>
  </si>
  <si>
    <t>14520-70-8</t>
  </si>
  <si>
    <t>145538-74-5</t>
  </si>
  <si>
    <t>1461-22-9</t>
  </si>
  <si>
    <t>1461-23-0</t>
  </si>
  <si>
    <t>146-50-9</t>
  </si>
  <si>
    <t>14687-25-3</t>
  </si>
  <si>
    <t>14720-53-7</t>
  </si>
  <si>
    <t>14783-59-6</t>
  </si>
  <si>
    <t>148092-61-9</t>
  </si>
  <si>
    <t>148240-85-1</t>
  </si>
  <si>
    <t>148240-87-3</t>
  </si>
  <si>
    <t>148240-89-5</t>
  </si>
  <si>
    <t>14836-60-3</t>
  </si>
  <si>
    <t>14846-40-3</t>
  </si>
  <si>
    <t>148-61-8</t>
  </si>
  <si>
    <t>148875-95-0</t>
  </si>
  <si>
    <t>148875-98-3</t>
  </si>
  <si>
    <t>14923-81-0</t>
  </si>
  <si>
    <t>14957-65-4</t>
  </si>
  <si>
    <t>14986-48-2</t>
  </si>
  <si>
    <t>15067-28-4</t>
  </si>
  <si>
    <t>15092-94-1</t>
  </si>
  <si>
    <t>1511-62-2</t>
  </si>
  <si>
    <t>151-38-2</t>
  </si>
  <si>
    <t>15187-16-3</t>
  </si>
  <si>
    <t>1520-78-1</t>
  </si>
  <si>
    <t>15245-44-0</t>
  </si>
  <si>
    <t>15282-88-9</t>
  </si>
  <si>
    <t>1529-30-2</t>
  </si>
  <si>
    <t>15306-30-6</t>
  </si>
  <si>
    <t>15337-60-7</t>
  </si>
  <si>
    <t>15347-55-4</t>
  </si>
  <si>
    <t>15347-57-6</t>
  </si>
  <si>
    <t>15385-57-6</t>
  </si>
  <si>
    <t>15385-58-7</t>
  </si>
  <si>
    <t>15516-76-4</t>
  </si>
  <si>
    <t>15521-60-5</t>
  </si>
  <si>
    <t>15600-62-1</t>
  </si>
  <si>
    <t>156609-10-8</t>
  </si>
  <si>
    <t>15682-88-9</t>
  </si>
  <si>
    <t>15696-43-2</t>
  </si>
  <si>
    <t>15739-80-7</t>
  </si>
  <si>
    <t>15743-19-8</t>
  </si>
  <si>
    <t>15748-73-9</t>
  </si>
  <si>
    <t>15752-86-0</t>
  </si>
  <si>
    <t>15773-52-1</t>
  </si>
  <si>
    <t>15773-53-2</t>
  </si>
  <si>
    <t>15773-55-4</t>
  </si>
  <si>
    <t>15773-56-5</t>
  </si>
  <si>
    <t>15785-93-0</t>
  </si>
  <si>
    <t>15816-77-0</t>
  </si>
  <si>
    <t>15829-53-5</t>
  </si>
  <si>
    <t>15845-52-0</t>
  </si>
  <si>
    <t>15851-44-2</t>
  </si>
  <si>
    <t>15851-47-5</t>
  </si>
  <si>
    <t>15852-14-9</t>
  </si>
  <si>
    <t>15906-71-5</t>
  </si>
  <si>
    <t>15907-04-7</t>
  </si>
  <si>
    <t>1599-41-3</t>
  </si>
  <si>
    <t>1600-27-7</t>
  </si>
  <si>
    <t>16038-76-9</t>
  </si>
  <si>
    <t>16056-72-7</t>
  </si>
  <si>
    <t>16183-12-3</t>
  </si>
  <si>
    <t>16400-50-3</t>
  </si>
  <si>
    <t>16400-51-4</t>
  </si>
  <si>
    <t>16450-50-3</t>
  </si>
  <si>
    <t>1649-08-7</t>
  </si>
  <si>
    <t>16509-11-8</t>
  </si>
  <si>
    <t>16517-11-6</t>
  </si>
  <si>
    <t>16606-02-3</t>
  </si>
  <si>
    <t>16645-99-1</t>
  </si>
  <si>
    <t>16646-00-7</t>
  </si>
  <si>
    <t>169102-57-2</t>
  </si>
  <si>
    <t>1691-99-2</t>
  </si>
  <si>
    <t>POP - PFOS</t>
  </si>
  <si>
    <t>16984-36-4</t>
  </si>
  <si>
    <t>16986-83-7</t>
  </si>
  <si>
    <t>16996-40-0</t>
  </si>
  <si>
    <t>16996-51-3</t>
  </si>
  <si>
    <t>17010-21-8</t>
  </si>
  <si>
    <t>1717-00-6</t>
  </si>
  <si>
    <t>17239-87-1</t>
  </si>
  <si>
    <t>17406-54-1</t>
  </si>
  <si>
    <t>1746-01-6</t>
  </si>
  <si>
    <t>17549-30-3</t>
  </si>
  <si>
    <t>17570-76-2</t>
  </si>
  <si>
    <t>1762-26-1</t>
  </si>
  <si>
    <t>1762-27-2</t>
  </si>
  <si>
    <t>1762-28-3</t>
  </si>
  <si>
    <t>1762-84-1</t>
  </si>
  <si>
    <t>1762-87-4</t>
  </si>
  <si>
    <t>1763-23-1</t>
  </si>
  <si>
    <t>17692-59-0</t>
  </si>
  <si>
    <t>17741-60-5</t>
  </si>
  <si>
    <t>17788-94-2</t>
  </si>
  <si>
    <t>1785-43-9</t>
  </si>
  <si>
    <t>1786-38-5</t>
  </si>
  <si>
    <t>17976-43-1</t>
  </si>
  <si>
    <t>1803-12-9</t>
  </si>
  <si>
    <t>1814-88-6</t>
  </si>
  <si>
    <t>18211-85-3</t>
  </si>
  <si>
    <t>1825-21-4</t>
  </si>
  <si>
    <t>183146-60-3</t>
  </si>
  <si>
    <t>18380-71-7</t>
  </si>
  <si>
    <t>18380-72-8</t>
  </si>
  <si>
    <t>1842-05-3</t>
  </si>
  <si>
    <t>18454-12-1</t>
  </si>
  <si>
    <t>18540-29-9</t>
  </si>
  <si>
    <t>18608-34-9</t>
  </si>
  <si>
    <t>1868-53-7</t>
  </si>
  <si>
    <t>1871-72-3</t>
  </si>
  <si>
    <t>18832-83-2</t>
  </si>
  <si>
    <t>18917-82-3</t>
  </si>
  <si>
    <t>18917-83-4</t>
  </si>
  <si>
    <t>18918-06-4</t>
  </si>
  <si>
    <t>19010-66-3</t>
  </si>
  <si>
    <t>19041-01-1</t>
  </si>
  <si>
    <t>1907-13-7</t>
  </si>
  <si>
    <t>19136-34-6</t>
  </si>
  <si>
    <t>1920-90-7</t>
  </si>
  <si>
    <t>19262-93-2</t>
  </si>
  <si>
    <t>19367-79-4</t>
  </si>
  <si>
    <t>19408-74-3</t>
  </si>
  <si>
    <t>19447-62-2</t>
  </si>
  <si>
    <t>19528-55-3</t>
  </si>
  <si>
    <t>19651-80-0</t>
  </si>
  <si>
    <t>19783-14-3</t>
  </si>
  <si>
    <t>1983-10-4</t>
  </si>
  <si>
    <t>1996-88-9</t>
  </si>
  <si>
    <t>20153-49-5</t>
  </si>
  <si>
    <t>20153-50-8</t>
  </si>
  <si>
    <t>20369-63-5</t>
  </si>
  <si>
    <t>20383-42-0</t>
  </si>
  <si>
    <t>20403-41-2</t>
  </si>
  <si>
    <t>20403-42-3</t>
  </si>
  <si>
    <t>20427-84-3</t>
  </si>
  <si>
    <t>2043-53-0</t>
  </si>
  <si>
    <t>2043-54-1</t>
  </si>
  <si>
    <t>2050-47-7</t>
  </si>
  <si>
    <t>2052-07-5</t>
  </si>
  <si>
    <t>20543-07-1</t>
  </si>
  <si>
    <t>20582-71-2</t>
  </si>
  <si>
    <t>2058-94-8</t>
  </si>
  <si>
    <t>20601-83-6</t>
  </si>
  <si>
    <t>20636-48-0</t>
  </si>
  <si>
    <t>20648-91-3</t>
  </si>
  <si>
    <t>207122-15-4</t>
  </si>
  <si>
    <t>207122-16-5</t>
  </si>
  <si>
    <t>2073-51-0</t>
  </si>
  <si>
    <t>20837-86-9</t>
  </si>
  <si>
    <t>20890-10-2</t>
  </si>
  <si>
    <t>20936-32-7</t>
  </si>
  <si>
    <t>21041-95-2</t>
  </si>
  <si>
    <t>21049-39-8</t>
  </si>
  <si>
    <t>2113-57-7</t>
  </si>
  <si>
    <t>2117-69-3</t>
  </si>
  <si>
    <t>21259-76-7</t>
  </si>
  <si>
    <t>2155-70-6</t>
  </si>
  <si>
    <t>21652-58-4</t>
  </si>
  <si>
    <t>2179-92-2</t>
  </si>
  <si>
    <t>21908-53-2</t>
  </si>
  <si>
    <t>2195-05-3</t>
  </si>
  <si>
    <t>2223-93-0</t>
  </si>
  <si>
    <t>22330-18-3</t>
  </si>
  <si>
    <t>2235-25-8</t>
  </si>
  <si>
    <t>22450-90-4</t>
  </si>
  <si>
    <t>2252-78-0</t>
  </si>
  <si>
    <t>2252-84-8</t>
  </si>
  <si>
    <t>22569-74-0</t>
  </si>
  <si>
    <t>2268-46-4</t>
  </si>
  <si>
    <t>22692-16-6</t>
  </si>
  <si>
    <t>2279-64-3</t>
  </si>
  <si>
    <t>2279-76-7</t>
  </si>
  <si>
    <t>22904-40-1</t>
  </si>
  <si>
    <t>22967-92-6</t>
  </si>
  <si>
    <t>2315-61-9</t>
  </si>
  <si>
    <t>2315-67-5</t>
  </si>
  <si>
    <t>2317-91-1</t>
  </si>
  <si>
    <t>23319-66-6</t>
  </si>
  <si>
    <t>2354-06-5</t>
  </si>
  <si>
    <t>23621-79-6</t>
  </si>
  <si>
    <t>2366-36-1</t>
  </si>
  <si>
    <t>2385-85-5</t>
  </si>
  <si>
    <t>2388-00-3</t>
  </si>
  <si>
    <t>2395-00-8</t>
  </si>
  <si>
    <t>24124-25-2</t>
  </si>
  <si>
    <t>2420-98-6</t>
  </si>
  <si>
    <t>24216-05-5</t>
  </si>
  <si>
    <t>2437-79-8</t>
  </si>
  <si>
    <t>2440-42-8</t>
  </si>
  <si>
    <t>24448-09-7</t>
  </si>
  <si>
    <t>24579-90-6</t>
  </si>
  <si>
    <t>24613-89-6</t>
  </si>
  <si>
    <t>24806-32-4</t>
  </si>
  <si>
    <t>24824-71-3</t>
  </si>
  <si>
    <t>2497-59-8</t>
  </si>
  <si>
    <t>251099-16-8</t>
  </si>
  <si>
    <t>25167-88-8</t>
  </si>
  <si>
    <t>25429-29-2</t>
  </si>
  <si>
    <t>25497-28-3</t>
  </si>
  <si>
    <t>25497-29-4</t>
  </si>
  <si>
    <t>25510-11-6</t>
  </si>
  <si>
    <t>25637-27-8</t>
  </si>
  <si>
    <t>25637-99-4</t>
  </si>
  <si>
    <t>25659-31-8</t>
  </si>
  <si>
    <t>25711-26-6</t>
  </si>
  <si>
    <t>25721-38-4</t>
  </si>
  <si>
    <t>25808-74-6</t>
  </si>
  <si>
    <t>2587-82-8</t>
  </si>
  <si>
    <t>25915-78-0</t>
  </si>
  <si>
    <t>26027-38-3</t>
  </si>
  <si>
    <t>261176-82-3</t>
  </si>
  <si>
    <t>26239-64-5</t>
  </si>
  <si>
    <t>26264-02-8</t>
  </si>
  <si>
    <t>26265-65-6</t>
  </si>
  <si>
    <t>26391-11-7</t>
  </si>
  <si>
    <t>26447-40-5</t>
  </si>
  <si>
    <t>26471-62-5</t>
  </si>
  <si>
    <t>26523-64-8</t>
  </si>
  <si>
    <t>26545-49-3</t>
  </si>
  <si>
    <t>26552-50-1</t>
  </si>
  <si>
    <t>26571-11-9</t>
  </si>
  <si>
    <t>26588-23-8</t>
  </si>
  <si>
    <t>26719-07-3</t>
  </si>
  <si>
    <t>26761-40-0</t>
  </si>
  <si>
    <t>2701-61-3</t>
  </si>
  <si>
    <t>27070-61-7</t>
  </si>
  <si>
    <t>27147-18-8</t>
  </si>
  <si>
    <t>27154-33-2</t>
  </si>
  <si>
    <t>27176-93-8</t>
  </si>
  <si>
    <t>27177-01-1</t>
  </si>
  <si>
    <t>27177-05-5</t>
  </si>
  <si>
    <t>27177-08-8</t>
  </si>
  <si>
    <t>27236-65-3</t>
  </si>
  <si>
    <t>27253-28-7</t>
  </si>
  <si>
    <t>27253-41-4</t>
  </si>
  <si>
    <t>27360-58-3</t>
  </si>
  <si>
    <t>27479-65-8</t>
  </si>
  <si>
    <t>27486-00-6</t>
  </si>
  <si>
    <t>27554-26-3</t>
  </si>
  <si>
    <t>27575-47-9</t>
  </si>
  <si>
    <t>27605-30-7</t>
  </si>
  <si>
    <t>2767-54-6</t>
  </si>
  <si>
    <t>2767-61-5</t>
  </si>
  <si>
    <t>27685-51-4</t>
  </si>
  <si>
    <t>27735-64-4</t>
  </si>
  <si>
    <t>27753-52-2</t>
  </si>
  <si>
    <t>2777-37-9</t>
  </si>
  <si>
    <t>27854-31-5</t>
  </si>
  <si>
    <t>27858-07-7</t>
  </si>
  <si>
    <t>27905-45-9</t>
  </si>
  <si>
    <t>27942-26-3</t>
  </si>
  <si>
    <t>27942-27-4</t>
  </si>
  <si>
    <t>2795-39-3</t>
  </si>
  <si>
    <t>27986-36-3</t>
  </si>
  <si>
    <t>27987-06-0</t>
  </si>
  <si>
    <t>28086-13-7</t>
  </si>
  <si>
    <t>2837-89-0</t>
  </si>
  <si>
    <t>28655-71-2</t>
  </si>
  <si>
    <t>28679-13-2</t>
  </si>
  <si>
    <t>28801-69-6</t>
  </si>
  <si>
    <t>28987-04-4</t>
  </si>
  <si>
    <t>29081-56-9</t>
  </si>
  <si>
    <t>29151-25-5</t>
  </si>
  <si>
    <t>2923-15-1</t>
  </si>
  <si>
    <t>29255-31-0</t>
  </si>
  <si>
    <t>2943-86-4</t>
  </si>
  <si>
    <t>29457-72-5</t>
  </si>
  <si>
    <t>29470-94-8</t>
  </si>
  <si>
    <t>29470-95-9</t>
  </si>
  <si>
    <t>29473-77-6</t>
  </si>
  <si>
    <t>2949-11-3</t>
  </si>
  <si>
    <t>29597-84-0</t>
  </si>
  <si>
    <t>29870-72-2</t>
  </si>
  <si>
    <t>2991-51-7</t>
  </si>
  <si>
    <t>30046-31-2</t>
  </si>
  <si>
    <t>301-04-2</t>
  </si>
  <si>
    <t>301-08-6</t>
  </si>
  <si>
    <t>3026-22-0</t>
  </si>
  <si>
    <t>306-80-9</t>
  </si>
  <si>
    <t>306-83-2</t>
  </si>
  <si>
    <t>306975-62-2</t>
  </si>
  <si>
    <t>307-35-7</t>
  </si>
  <si>
    <t>307-55-1</t>
  </si>
  <si>
    <t>3076-91-3</t>
  </si>
  <si>
    <t>309-00-2</t>
  </si>
  <si>
    <t>3090-35-5</t>
  </si>
  <si>
    <t>3090-36-6</t>
  </si>
  <si>
    <t>3091-32-5</t>
  </si>
  <si>
    <t>3102-79-2</t>
  </si>
  <si>
    <t>3108-24-5</t>
  </si>
  <si>
    <t>3108-42-7</t>
  </si>
  <si>
    <t>31119-53-6</t>
  </si>
  <si>
    <t>31224-71-2</t>
  </si>
  <si>
    <t>3124-01-4</t>
  </si>
  <si>
    <t>31472-83-0</t>
  </si>
  <si>
    <t>31506-32-8</t>
  </si>
  <si>
    <t>31632-68-5</t>
  </si>
  <si>
    <t>31732-71-5</t>
  </si>
  <si>
    <t>3182-26-1</t>
  </si>
  <si>
    <t>3194-55-6</t>
  </si>
  <si>
    <t>3198-04-7</t>
  </si>
  <si>
    <t>319-84-6</t>
  </si>
  <si>
    <t>319-85-7</t>
  </si>
  <si>
    <t>32112-52-0</t>
  </si>
  <si>
    <t>32407-99-1</t>
  </si>
  <si>
    <t>3249-61-4</t>
  </si>
  <si>
    <t>32534-81-9</t>
  </si>
  <si>
    <t>32536-52-0</t>
  </si>
  <si>
    <t>325459-92-5</t>
  </si>
  <si>
    <t>32598-13-3</t>
  </si>
  <si>
    <t>326475-46-1</t>
  </si>
  <si>
    <t>3267-78-5</t>
  </si>
  <si>
    <t>3268-87-9</t>
  </si>
  <si>
    <t>32774-16-6</t>
  </si>
  <si>
    <t>3282-24-4</t>
  </si>
  <si>
    <t>3294-57-3</t>
  </si>
  <si>
    <t>3294-58-4</t>
  </si>
  <si>
    <t>3294-60-8</t>
  </si>
  <si>
    <t>33213-65-9</t>
  </si>
  <si>
    <t>33445-15-7</t>
  </si>
  <si>
    <t>33496-48-9</t>
  </si>
  <si>
    <t>33550-22-0</t>
  </si>
  <si>
    <t>335-66-0</t>
  </si>
  <si>
    <t>335-67-1</t>
  </si>
  <si>
    <t>335-76-2</t>
  </si>
  <si>
    <t>335-93-3</t>
  </si>
  <si>
    <t>335-95-5</t>
  </si>
  <si>
    <t>33627-12-2</t>
  </si>
  <si>
    <t>33724-17-3</t>
  </si>
  <si>
    <t>33770-60-4</t>
  </si>
  <si>
    <t>33857-26-0</t>
  </si>
  <si>
    <t>338-64-7</t>
  </si>
  <si>
    <t>338-65-8</t>
  </si>
  <si>
    <t>338-75-0</t>
  </si>
  <si>
    <t>34018-28-5</t>
  </si>
  <si>
    <t>34077-87-7</t>
  </si>
  <si>
    <t>34166-38-6</t>
  </si>
  <si>
    <t>34362-49-7</t>
  </si>
  <si>
    <t>34395-24-9</t>
  </si>
  <si>
    <t>3440-75-3</t>
  </si>
  <si>
    <t>3444-13-1</t>
  </si>
  <si>
    <t>34465-46-8</t>
  </si>
  <si>
    <t>35029-96-0</t>
  </si>
  <si>
    <t>35065-27-1</t>
  </si>
  <si>
    <t>35112-70-0</t>
  </si>
  <si>
    <t>35194-78-6</t>
  </si>
  <si>
    <t>352-91-0</t>
  </si>
  <si>
    <t>353-36-6</t>
  </si>
  <si>
    <t>353-59-3</t>
  </si>
  <si>
    <t>353-93-5</t>
  </si>
  <si>
    <t>353-97-9</t>
  </si>
  <si>
    <t>354-04-1</t>
  </si>
  <si>
    <t>354-06-3</t>
  </si>
  <si>
    <t>354-11-0</t>
  </si>
  <si>
    <t>354-14-3</t>
  </si>
  <si>
    <t>354-15-4</t>
  </si>
  <si>
    <t>354-21-2</t>
  </si>
  <si>
    <t>354-23-4</t>
  </si>
  <si>
    <t>354-25-6</t>
  </si>
  <si>
    <t>354-33-6</t>
  </si>
  <si>
    <t>354-56-3</t>
  </si>
  <si>
    <t>354-58-5</t>
  </si>
  <si>
    <t>35498-15-8</t>
  </si>
  <si>
    <t>355-25-9</t>
  </si>
  <si>
    <t>3570-80-7</t>
  </si>
  <si>
    <t>35822-46-9</t>
  </si>
  <si>
    <t>35837-70-8</t>
  </si>
  <si>
    <t>358730-89-9</t>
  </si>
  <si>
    <t>358-97-4</t>
  </si>
  <si>
    <t>359-04-6</t>
  </si>
  <si>
    <t>359-07-9</t>
  </si>
  <si>
    <t>359-08-0</t>
  </si>
  <si>
    <t>359-10-4</t>
  </si>
  <si>
    <t>359-19-3</t>
  </si>
  <si>
    <t>359-28-4</t>
  </si>
  <si>
    <t>359-35-3</t>
  </si>
  <si>
    <t>3626-13-9</t>
  </si>
  <si>
    <t>36355-01-8</t>
  </si>
  <si>
    <t>3644-32-4</t>
  </si>
  <si>
    <t>3644-37-9</t>
  </si>
  <si>
    <t>36483-60-0</t>
  </si>
  <si>
    <t>36501-84-5</t>
  </si>
  <si>
    <t>36631-23-9</t>
  </si>
  <si>
    <t>3687-31-8</t>
  </si>
  <si>
    <t>37131-86-5</t>
  </si>
  <si>
    <t>37194-88-0</t>
  </si>
  <si>
    <t>37205-87-1</t>
  </si>
  <si>
    <t>37240-96-3</t>
  </si>
  <si>
    <t>37300-23-5</t>
  </si>
  <si>
    <t>373-52-4</t>
  </si>
  <si>
    <t>374-07-2</t>
  </si>
  <si>
    <t>375-95-1</t>
  </si>
  <si>
    <t>376-06-7</t>
  </si>
  <si>
    <t>376-27-2</t>
  </si>
  <si>
    <t>3772-94-9</t>
  </si>
  <si>
    <t>379-52-2</t>
  </si>
  <si>
    <t>3810-81-9</t>
  </si>
  <si>
    <t>38232-63-2</t>
  </si>
  <si>
    <t>3825-26-1</t>
  </si>
  <si>
    <t>3830-45-3</t>
  </si>
  <si>
    <t>38421-62-4</t>
  </si>
  <si>
    <t>38787-87-0</t>
  </si>
  <si>
    <t>39001-02-0</t>
  </si>
  <si>
    <t>39186-68-0</t>
  </si>
  <si>
    <t>39227-28-6</t>
  </si>
  <si>
    <t>39239-77-5</t>
  </si>
  <si>
    <t>39345-91-0</t>
  </si>
  <si>
    <t>39412-44-7</t>
  </si>
  <si>
    <t>40088-45-7</t>
  </si>
  <si>
    <t>40088-47-9</t>
  </si>
  <si>
    <t>40143-78-0</t>
  </si>
  <si>
    <t>40143-79-1</t>
  </si>
  <si>
    <t>4021-47-0</t>
  </si>
  <si>
    <t>4027-14-9</t>
  </si>
  <si>
    <t>4027-17-2</t>
  </si>
  <si>
    <t>4027-18-3</t>
  </si>
  <si>
    <t>40321-76-4</t>
  </si>
  <si>
    <t>406-58-6</t>
  </si>
  <si>
    <t>41083-11-8</t>
  </si>
  <si>
    <t>41358-63-8</t>
  </si>
  <si>
    <t>41453-50-3</t>
  </si>
  <si>
    <t>4149-60-4</t>
  </si>
  <si>
    <t>41506-14-3</t>
  </si>
  <si>
    <t>4151-50-2</t>
  </si>
  <si>
    <t>4154-35-2</t>
  </si>
  <si>
    <t>41556-46-1</t>
  </si>
  <si>
    <t>41834-16-6</t>
  </si>
  <si>
    <t>420-44-0</t>
  </si>
  <si>
    <t>420-46-2</t>
  </si>
  <si>
    <t>420-47-3</t>
  </si>
  <si>
    <t>420-88-2</t>
  </si>
  <si>
    <t>420-89-3</t>
  </si>
  <si>
    <t>420-97-3</t>
  </si>
  <si>
    <t>420-98-4</t>
  </si>
  <si>
    <t>421-02-03</t>
  </si>
  <si>
    <t>421-04-5</t>
  </si>
  <si>
    <t>421-06-7</t>
  </si>
  <si>
    <t>421-41-0</t>
  </si>
  <si>
    <t>421-90-9</t>
  </si>
  <si>
    <t>421-94-3</t>
  </si>
  <si>
    <t>422-01-5</t>
  </si>
  <si>
    <t>422-26-4</t>
  </si>
  <si>
    <t>422-44-6</t>
  </si>
  <si>
    <t>422-48-0</t>
  </si>
  <si>
    <t>422-49-1</t>
  </si>
  <si>
    <t>422-52-6</t>
  </si>
  <si>
    <t>422-54-8</t>
  </si>
  <si>
    <t>422-56-0</t>
  </si>
  <si>
    <t>422-78-6</t>
  </si>
  <si>
    <t>422-86-6</t>
  </si>
  <si>
    <t>42558-73-6</t>
  </si>
  <si>
    <t>42579-89-5</t>
  </si>
  <si>
    <t>4259-43-2</t>
  </si>
  <si>
    <t>425-94-5</t>
  </si>
  <si>
    <t>430-53-5</t>
  </si>
  <si>
    <t>430-55-7</t>
  </si>
  <si>
    <t>430-57-9</t>
  </si>
  <si>
    <t>430-58-0</t>
  </si>
  <si>
    <t>430-66-0</t>
  </si>
  <si>
    <t>430-87-5</t>
  </si>
  <si>
    <t>431-06-1</t>
  </si>
  <si>
    <t>431-07-2</t>
  </si>
  <si>
    <t>431-21-0</t>
  </si>
  <si>
    <t>431-63-0</t>
  </si>
  <si>
    <t>431-86-7</t>
  </si>
  <si>
    <t>431-87-8</t>
  </si>
  <si>
    <t>431-89-0</t>
  </si>
  <si>
    <t>4342-30-7</t>
  </si>
  <si>
    <t>4342-36-3</t>
  </si>
  <si>
    <t>4386-35-0</t>
  </si>
  <si>
    <t>446255-22-7</t>
  </si>
  <si>
    <t>4464-23-7</t>
  </si>
  <si>
    <t>45285-51-6</t>
  </si>
  <si>
    <t>45298-90-6</t>
  </si>
  <si>
    <t>453-00-9</t>
  </si>
  <si>
    <t>460-16-2</t>
  </si>
  <si>
    <t>460-25-3</t>
  </si>
  <si>
    <t>460-32-2</t>
  </si>
  <si>
    <t>460-35-5</t>
  </si>
  <si>
    <t>460-63-9</t>
  </si>
  <si>
    <t>460-67-3</t>
  </si>
  <si>
    <t>460-69-5</t>
  </si>
  <si>
    <t>460-73-1</t>
  </si>
  <si>
    <t>460-86-6</t>
  </si>
  <si>
    <t>460-88-8</t>
  </si>
  <si>
    <t>460-89-9</t>
  </si>
  <si>
    <t>460-92-4</t>
  </si>
  <si>
    <t>461-49-4</t>
  </si>
  <si>
    <t>4638-25-9</t>
  </si>
  <si>
    <t>471-43-2</t>
  </si>
  <si>
    <t>4736-49-6</t>
  </si>
  <si>
    <t>47672-31-1</t>
  </si>
  <si>
    <t>4782-29-0</t>
  </si>
  <si>
    <t>4813-57-4</t>
  </si>
  <si>
    <t>486-67-9</t>
  </si>
  <si>
    <t>492-18-2</t>
  </si>
  <si>
    <t>49602-90-6</t>
  </si>
  <si>
    <t>49602-91-7</t>
  </si>
  <si>
    <t>49663-84-5</t>
  </si>
  <si>
    <t>49690-94-0</t>
  </si>
  <si>
    <t>498-73-7</t>
  </si>
  <si>
    <t>502-39-6</t>
  </si>
  <si>
    <t>50-29-3</t>
  </si>
  <si>
    <t>50319-14-7</t>
  </si>
  <si>
    <t>5035-67-6</t>
  </si>
  <si>
    <t>506-83-2</t>
  </si>
  <si>
    <t>507-55-1</t>
  </si>
  <si>
    <t>507-63-1</t>
  </si>
  <si>
    <t>50825-29-1</t>
  </si>
  <si>
    <t>51105-45-4</t>
  </si>
  <si>
    <t>51207-31-9</t>
  </si>
  <si>
    <t>51222-60-7</t>
  </si>
  <si>
    <t>512-26-5</t>
  </si>
  <si>
    <t>51317-24-9</t>
  </si>
  <si>
    <t>51325-28-1</t>
  </si>
  <si>
    <t>513-78-0</t>
  </si>
  <si>
    <t>51404-69-4</t>
  </si>
  <si>
    <t>51437-95-7</t>
  </si>
  <si>
    <t>51584-26-0</t>
  </si>
  <si>
    <t>517-16-8</t>
  </si>
  <si>
    <t>51899-02-6</t>
  </si>
  <si>
    <t>51938-25-1</t>
  </si>
  <si>
    <t>52080-60-1</t>
  </si>
  <si>
    <t>52231-92-2</t>
  </si>
  <si>
    <t>525-30-4</t>
  </si>
  <si>
    <t>52609-46-8</t>
  </si>
  <si>
    <t>52652-59-2</t>
  </si>
  <si>
    <t>52663-72-6</t>
  </si>
  <si>
    <t>52732-72-6</t>
  </si>
  <si>
    <t>52795-88-7</t>
  </si>
  <si>
    <t>52847-85-5</t>
  </si>
  <si>
    <t>53010-52-9</t>
  </si>
  <si>
    <t>5326-00-1</t>
  </si>
  <si>
    <t>53404-12-9</t>
  </si>
  <si>
    <t>53404-82-3</t>
  </si>
  <si>
    <t>53466-85-6</t>
  </si>
  <si>
    <t>53469-21-9</t>
  </si>
  <si>
    <t>53515-73-4</t>
  </si>
  <si>
    <t>53517-98-9</t>
  </si>
  <si>
    <t>53592-10-2</t>
  </si>
  <si>
    <t>53692-43-6</t>
  </si>
  <si>
    <t>53692-44-7</t>
  </si>
  <si>
    <t>53742-07-7</t>
  </si>
  <si>
    <t>537-64-4</t>
  </si>
  <si>
    <t>53807-64-0</t>
  </si>
  <si>
    <t>539-43-5</t>
  </si>
  <si>
    <t>542-83-6</t>
  </si>
  <si>
    <t>54295-90-8</t>
  </si>
  <si>
    <t>5436-43-1</t>
  </si>
  <si>
    <t>543-90-8</t>
  </si>
  <si>
    <t>54554-36-8</t>
  </si>
  <si>
    <t>54-64-8</t>
  </si>
  <si>
    <t>546-67-8</t>
  </si>
  <si>
    <t>54849-38-6</t>
  </si>
  <si>
    <t>55673-89-7</t>
  </si>
  <si>
    <t>55-68-5</t>
  </si>
  <si>
    <t>55728-51-3</t>
  </si>
  <si>
    <t>55949-44-5</t>
  </si>
  <si>
    <t>56189-09-4</t>
  </si>
  <si>
    <t>56-23-5</t>
  </si>
  <si>
    <t>56-24-6</t>
  </si>
  <si>
    <t>56307-79-0</t>
  </si>
  <si>
    <t>56-35-9</t>
  </si>
  <si>
    <t>56-36-0</t>
  </si>
  <si>
    <t>56573-85-4</t>
  </si>
  <si>
    <t>56724-82-4</t>
  </si>
  <si>
    <t>56773-42-3</t>
  </si>
  <si>
    <t>5711-19-3</t>
  </si>
  <si>
    <t>57117-31-4</t>
  </si>
  <si>
    <t>57117-41-6</t>
  </si>
  <si>
    <t>57117-44-9</t>
  </si>
  <si>
    <t>57142-78-6</t>
  </si>
  <si>
    <t>57186-90-0</t>
  </si>
  <si>
    <t>5722-59-8</t>
  </si>
  <si>
    <t>57363-77-6</t>
  </si>
  <si>
    <t>57422-77-2</t>
  </si>
  <si>
    <t>57475-95-3</t>
  </si>
  <si>
    <t>57653-85-7</t>
  </si>
  <si>
    <t>57678-03-2</t>
  </si>
  <si>
    <t>57-74-9</t>
  </si>
  <si>
    <t>57808-37-4</t>
  </si>
  <si>
    <t>583-15-3</t>
  </si>
  <si>
    <t>58339-34-7</t>
  </si>
  <si>
    <t>58405-97-3</t>
  </si>
  <si>
    <t>584-18-9</t>
  </si>
  <si>
    <t>584-43-0</t>
  </si>
  <si>
    <t>5847-52-9</t>
  </si>
  <si>
    <t>584-84-9</t>
  </si>
  <si>
    <t>5857-39-6</t>
  </si>
  <si>
    <t>587-85-9</t>
  </si>
  <si>
    <t>58-89-9</t>
  </si>
  <si>
    <t>589-65-1</t>
  </si>
  <si>
    <t>5902-76-1</t>
  </si>
  <si>
    <t>59080-32-9</t>
  </si>
  <si>
    <t>59080-33-0</t>
  </si>
  <si>
    <t>59080-34-1</t>
  </si>
  <si>
    <t>59080-35-2</t>
  </si>
  <si>
    <t>59080-36-3</t>
  </si>
  <si>
    <t>59080-37-4</t>
  </si>
  <si>
    <t>59080-38-5</t>
  </si>
  <si>
    <t>59080-39-6</t>
  </si>
  <si>
    <t>59080-40-9</t>
  </si>
  <si>
    <t>591-81-1</t>
  </si>
  <si>
    <t>Butyrolactone - Hydroxybutyrate</t>
  </si>
  <si>
    <t>591-89-9</t>
  </si>
  <si>
    <t>592-04-1</t>
  </si>
  <si>
    <t>592-05-2</t>
  </si>
  <si>
    <t>592-63-2</t>
  </si>
  <si>
    <t>592-85-8</t>
  </si>
  <si>
    <t>592-87-0</t>
  </si>
  <si>
    <t>593-53-3</t>
  </si>
  <si>
    <t>593-70-4</t>
  </si>
  <si>
    <t>593-74-8</t>
  </si>
  <si>
    <t>59536-65-1</t>
  </si>
  <si>
    <t>5954-14-3</t>
  </si>
  <si>
    <t>5955-19-1</t>
  </si>
  <si>
    <t>595-89-1</t>
  </si>
  <si>
    <t>59589-92-3</t>
  </si>
  <si>
    <t>5964-24-9</t>
  </si>
  <si>
    <t>5970-32-1</t>
  </si>
  <si>
    <t>59-85-8</t>
  </si>
  <si>
    <t>598-63-0</t>
  </si>
  <si>
    <t>598-67-4</t>
  </si>
  <si>
    <t>60044-24-8</t>
  </si>
  <si>
    <t>60044-25-9</t>
  </si>
  <si>
    <t>60108-72-7</t>
  </si>
  <si>
    <t>60348-60-9</t>
  </si>
  <si>
    <t>605-50-5</t>
  </si>
  <si>
    <t>60-57-1</t>
  </si>
  <si>
    <t>60580-60-1</t>
  </si>
  <si>
    <t>60699-51-6</t>
  </si>
  <si>
    <t>6080-56-4</t>
  </si>
  <si>
    <t>60851-34-5</t>
  </si>
  <si>
    <t>6107-83-1</t>
  </si>
  <si>
    <t>6107-93-3</t>
  </si>
  <si>
    <t>610800-34-5</t>
  </si>
  <si>
    <t>61288-13-9</t>
  </si>
  <si>
    <t>61623-04-9</t>
  </si>
  <si>
    <t>616-99-9</t>
  </si>
  <si>
    <t>61788-33-8</t>
  </si>
  <si>
    <t>61788-52-1</t>
  </si>
  <si>
    <t>61788-53-2</t>
  </si>
  <si>
    <t>61788-54-3</t>
  </si>
  <si>
    <t>61789-50-2</t>
  </si>
  <si>
    <t>61790-14-5</t>
  </si>
  <si>
    <t>61792-06-1</t>
  </si>
  <si>
    <t>61867-68-3</t>
  </si>
  <si>
    <t>62135-10-8</t>
  </si>
  <si>
    <t>62135-11-9</t>
  </si>
  <si>
    <t>62229-08-7</t>
  </si>
  <si>
    <t>623-07-4</t>
  </si>
  <si>
    <t>62-37-3</t>
  </si>
  <si>
    <t>62-38-4</t>
  </si>
  <si>
    <t>62451-77-8</t>
  </si>
  <si>
    <t>624-72-6</t>
  </si>
  <si>
    <t>62637-99-4</t>
  </si>
  <si>
    <t>62638-02-2</t>
  </si>
  <si>
    <t>6273-99-0</t>
  </si>
  <si>
    <t>627-44-1</t>
  </si>
  <si>
    <t>6283-24-5</t>
  </si>
  <si>
    <t>628-86-4</t>
  </si>
  <si>
    <t>629-35-6</t>
  </si>
  <si>
    <t>631-60-7</t>
  </si>
  <si>
    <t>63325-16-6</t>
  </si>
  <si>
    <t>63399-94-0</t>
  </si>
  <si>
    <t>634-66-2</t>
  </si>
  <si>
    <t>63468-53-1</t>
  </si>
  <si>
    <t>634-90-2</t>
  </si>
  <si>
    <t>63549-47-3</t>
  </si>
  <si>
    <t>63568-30-9</t>
  </si>
  <si>
    <t>63869-87-4</t>
  </si>
  <si>
    <t>63918-97-8</t>
  </si>
  <si>
    <t>63936-56-1</t>
  </si>
  <si>
    <t>63937-14-4</t>
  </si>
  <si>
    <t>63938-10-3</t>
  </si>
  <si>
    <t>639-58-7</t>
  </si>
  <si>
    <t>64258-02-2</t>
  </si>
  <si>
    <t>64258-03-3</t>
  </si>
  <si>
    <t>64491-92-5</t>
  </si>
  <si>
    <t>64504-12-7</t>
  </si>
  <si>
    <t>6454-35-9</t>
  </si>
  <si>
    <t>645-99-8</t>
  </si>
  <si>
    <t>6477-64-1</t>
  </si>
  <si>
    <t>65119-94-0</t>
  </si>
  <si>
    <t>65121-76-8</t>
  </si>
  <si>
    <t>65127-78-8</t>
  </si>
  <si>
    <t>65150-93-8</t>
  </si>
  <si>
    <t>65151-08-8</t>
  </si>
  <si>
    <t>6517-25-5</t>
  </si>
  <si>
    <t>65229-22-3</t>
  </si>
  <si>
    <t>65455-72-3</t>
  </si>
  <si>
    <t>65510-55-6</t>
  </si>
  <si>
    <t>65530-57-6</t>
  </si>
  <si>
    <t>65530-61-2</t>
  </si>
  <si>
    <t>65530-62-3</t>
  </si>
  <si>
    <t>65701-47-5</t>
  </si>
  <si>
    <t>65997-18-4 (leaded)</t>
  </si>
  <si>
    <t>66115-57-9</t>
  </si>
  <si>
    <t>661-97-2</t>
  </si>
  <si>
    <t>666-25-1</t>
  </si>
  <si>
    <t>666-27-3</t>
  </si>
  <si>
    <t>666-48-8</t>
  </si>
  <si>
    <t>67562-39-4</t>
  </si>
  <si>
    <t>67674-14-0</t>
  </si>
  <si>
    <t>67711-86-8</t>
  </si>
  <si>
    <t>67-72-1</t>
  </si>
  <si>
    <t>677-34-9</t>
  </si>
  <si>
    <t>677-52-1</t>
  </si>
  <si>
    <t>677-53-2</t>
  </si>
  <si>
    <t>67772-01-4</t>
  </si>
  <si>
    <t>67774-32-7</t>
  </si>
  <si>
    <t>678-39-7</t>
  </si>
  <si>
    <t>678-41-1</t>
  </si>
  <si>
    <t>67888-96-4</t>
  </si>
  <si>
    <t>678970-15-5</t>
  </si>
  <si>
    <t>678970-16-6</t>
  </si>
  <si>
    <t>678970-17-7</t>
  </si>
  <si>
    <t>67905-19-5</t>
  </si>
  <si>
    <t>6795-81-9</t>
  </si>
  <si>
    <t>679-84-5</t>
  </si>
  <si>
    <t>679-85-6</t>
  </si>
  <si>
    <t>679-94-7</t>
  </si>
  <si>
    <t>68130-19-8</t>
  </si>
  <si>
    <t>68131-60-2</t>
  </si>
  <si>
    <t>68141-02-6</t>
  </si>
  <si>
    <t>68152-99-8</t>
  </si>
  <si>
    <t>68155-47-5</t>
  </si>
  <si>
    <t>68187-37-1</t>
  </si>
  <si>
    <t>68187-42-8</t>
  </si>
  <si>
    <t>68187-47-3</t>
  </si>
  <si>
    <t>681-99-2</t>
  </si>
  <si>
    <t>68201-97-8</t>
  </si>
  <si>
    <t>68310-12-3</t>
  </si>
  <si>
    <t>68333-92-6</t>
  </si>
  <si>
    <t>6838-85-3</t>
  </si>
  <si>
    <t>68391-08-2</t>
  </si>
  <si>
    <t>68409-79-0</t>
  </si>
  <si>
    <t>68411-07-4</t>
  </si>
  <si>
    <t>68411-78-9</t>
  </si>
  <si>
    <t>68412-54-4</t>
  </si>
  <si>
    <t>68412-54-4 (EO&gt;14 mol)</t>
  </si>
  <si>
    <t>68442-95-5</t>
  </si>
  <si>
    <t>68515-49-1</t>
  </si>
  <si>
    <t>68515-50-4</t>
  </si>
  <si>
    <t>68515-80-0</t>
  </si>
  <si>
    <t>68586-21-0</t>
  </si>
  <si>
    <t>68603-83-8</t>
  </si>
  <si>
    <t>68604-05-7</t>
  </si>
  <si>
    <t>68610-17-3</t>
  </si>
  <si>
    <t>68631-49-2</t>
  </si>
  <si>
    <t>68758-75-8</t>
  </si>
  <si>
    <t>68784-75-8</t>
  </si>
  <si>
    <t>68814-00-6</t>
  </si>
  <si>
    <t>68833-55-6</t>
  </si>
  <si>
    <t>68855-80-1</t>
  </si>
  <si>
    <t>688-73-3</t>
  </si>
  <si>
    <t>68901-11-1</t>
  </si>
  <si>
    <t>68901-12-2</t>
  </si>
  <si>
    <t>68920-70-7</t>
  </si>
  <si>
    <t>68928-80-3</t>
  </si>
  <si>
    <t>68987-90-6</t>
  </si>
  <si>
    <t>68989-89-9</t>
  </si>
  <si>
    <t>68990-75-0</t>
  </si>
  <si>
    <t>69011-06-9</t>
  </si>
  <si>
    <t>69011-07-0</t>
  </si>
  <si>
    <t>69011-59-2</t>
  </si>
  <si>
    <t>69011-60-5</t>
  </si>
  <si>
    <t>69029-45-4</t>
  </si>
  <si>
    <t>69029-46-5</t>
  </si>
  <si>
    <t>69029-50-1</t>
  </si>
  <si>
    <t>69029-51-2</t>
  </si>
  <si>
    <t>69029-52-3</t>
  </si>
  <si>
    <t>69029-53-4</t>
  </si>
  <si>
    <t>69029-71-6</t>
  </si>
  <si>
    <t>690-39-1</t>
  </si>
  <si>
    <t>69226-47-7</t>
  </si>
  <si>
    <t>69227-11-8</t>
  </si>
  <si>
    <t>69278-80-4</t>
  </si>
  <si>
    <t>6928-68-3</t>
  </si>
  <si>
    <t>70084-67-2</t>
  </si>
  <si>
    <t>70192-71-1</t>
  </si>
  <si>
    <t>70192-84-6</t>
  </si>
  <si>
    <t>70225-14-8</t>
  </si>
  <si>
    <t>70225-39-5</t>
  </si>
  <si>
    <t>70268-38-1</t>
  </si>
  <si>
    <t>70321-55-0</t>
  </si>
  <si>
    <t>70513-89-2</t>
  </si>
  <si>
    <t>70514-05-5</t>
  </si>
  <si>
    <t>70514-37-3</t>
  </si>
  <si>
    <t>7056-83-9</t>
  </si>
  <si>
    <t>70648-26-9</t>
  </si>
  <si>
    <t>7067-44-9</t>
  </si>
  <si>
    <t>70727-02-5</t>
  </si>
  <si>
    <t>70776-03-3</t>
  </si>
  <si>
    <t>70887-84-2</t>
  </si>
  <si>
    <t>7094-94-2</t>
  </si>
  <si>
    <t>70969-47-0</t>
  </si>
  <si>
    <t>71011-12-6</t>
  </si>
  <si>
    <t>71243-75-9</t>
  </si>
  <si>
    <t>7125-83-9</t>
  </si>
  <si>
    <t>7125-84-0</t>
  </si>
  <si>
    <t>7125-99-7</t>
  </si>
  <si>
    <t>71-55-6</t>
  </si>
  <si>
    <t>71608-61-2</t>
  </si>
  <si>
    <t>71684-29-2</t>
  </si>
  <si>
    <t>71686-03-8</t>
  </si>
  <si>
    <t>71720-55-3</t>
  </si>
  <si>
    <t>71753-04-3</t>
  </si>
  <si>
    <t>71850-09-4</t>
  </si>
  <si>
    <t>72-20-8</t>
  </si>
  <si>
    <t>72379-35-2</t>
  </si>
  <si>
    <t>72586-00-6</t>
  </si>
  <si>
    <t>72623-77-9</t>
  </si>
  <si>
    <t>72629-94-8</t>
  </si>
  <si>
    <t>72918-21-9</t>
  </si>
  <si>
    <t>72968-38-8</t>
  </si>
  <si>
    <t>7304-53-2</t>
  </si>
  <si>
    <t>7311-27-5</t>
  </si>
  <si>
    <t>73141-48-7</t>
  </si>
  <si>
    <t>7319-86-0</t>
  </si>
  <si>
    <t>7342-45-2</t>
  </si>
  <si>
    <t>7342-47-4</t>
  </si>
  <si>
    <t>73927-91-0</t>
  </si>
  <si>
    <t>73927-92-1</t>
  </si>
  <si>
    <t>73927-93-2</t>
  </si>
  <si>
    <t>73927-95-4</t>
  </si>
  <si>
    <t>73927-97-6</t>
  </si>
  <si>
    <t>73940-88-2</t>
  </si>
  <si>
    <t>73940-89-3</t>
  </si>
  <si>
    <t>74114-77-5</t>
  </si>
  <si>
    <t>7428-48-0</t>
  </si>
  <si>
    <t>7432-38-3</t>
  </si>
  <si>
    <t>7439-92-1</t>
  </si>
  <si>
    <t>7439-97-6</t>
  </si>
  <si>
    <t>7440-43-9</t>
  </si>
  <si>
    <t>7446-10-8</t>
  </si>
  <si>
    <t>7446-14-2</t>
  </si>
  <si>
    <t>7446-15-3</t>
  </si>
  <si>
    <t>7446-27-7</t>
  </si>
  <si>
    <t>74612-30-9</t>
  </si>
  <si>
    <t>74-83-9</t>
  </si>
  <si>
    <t>7487-94-7</t>
  </si>
  <si>
    <t>7488-51-9</t>
  </si>
  <si>
    <t>74-97-5</t>
  </si>
  <si>
    <t>75-10-5</t>
  </si>
  <si>
    <t>752-58-9</t>
  </si>
  <si>
    <t>75295-57-7</t>
  </si>
  <si>
    <t>75372-14-4</t>
  </si>
  <si>
    <t>75-37-6</t>
  </si>
  <si>
    <t>75-38-7</t>
  </si>
  <si>
    <t>75-43-4</t>
  </si>
  <si>
    <t>75-45-6</t>
  </si>
  <si>
    <t>7546-30-7</t>
  </si>
  <si>
    <t>75-46-7</t>
  </si>
  <si>
    <t>7548-26-7</t>
  </si>
  <si>
    <t>75-63-8</t>
  </si>
  <si>
    <t>75-68-3</t>
  </si>
  <si>
    <t>75-69-4</t>
  </si>
  <si>
    <t>75-71-8</t>
  </si>
  <si>
    <t>75-72-9</t>
  </si>
  <si>
    <t>75-74-1</t>
  </si>
  <si>
    <t>75790-73-7</t>
  </si>
  <si>
    <t>75-82-1</t>
  </si>
  <si>
    <t>75-88-7</t>
  </si>
  <si>
    <t>76-11-9</t>
  </si>
  <si>
    <t>76-12-0</t>
  </si>
  <si>
    <t>76-13-1</t>
  </si>
  <si>
    <t>76-14-2</t>
  </si>
  <si>
    <t>76-15-3</t>
  </si>
  <si>
    <t>76-16-4</t>
  </si>
  <si>
    <t>7616-83-3</t>
  </si>
  <si>
    <t>76-17-5</t>
  </si>
  <si>
    <t>76-19-7</t>
  </si>
  <si>
    <t>7620-30-6</t>
  </si>
  <si>
    <t>762-49-2</t>
  </si>
  <si>
    <t>76-44-8</t>
  </si>
  <si>
    <t>7645-25-2</t>
  </si>
  <si>
    <t>76-87-9</t>
  </si>
  <si>
    <t>77102-82-0</t>
  </si>
  <si>
    <t>7717-46-6</t>
  </si>
  <si>
    <t>7738-94-5</t>
  </si>
  <si>
    <t>77536-66-4</t>
  </si>
  <si>
    <t>77536-67-5</t>
  </si>
  <si>
    <t>77536-68-6</t>
  </si>
  <si>
    <t>7756-49-2</t>
  </si>
  <si>
    <t>7758-95-4</t>
  </si>
  <si>
    <t>7758-97-6</t>
  </si>
  <si>
    <t>7759-01-5</t>
  </si>
  <si>
    <t>776297-69-9</t>
  </si>
  <si>
    <t>7774-29-0</t>
  </si>
  <si>
    <t>7775-11-3</t>
  </si>
  <si>
    <t>7778-50-9</t>
  </si>
  <si>
    <t>7783-30-4</t>
  </si>
  <si>
    <t>7783-32-6</t>
  </si>
  <si>
    <t>7783-33-7</t>
  </si>
  <si>
    <t>7783-34-8</t>
  </si>
  <si>
    <t>7783-35-9</t>
  </si>
  <si>
    <t>7783-36-0</t>
  </si>
  <si>
    <t>7783-39-3</t>
  </si>
  <si>
    <t>7783-46-2</t>
  </si>
  <si>
    <t>7783-59-7</t>
  </si>
  <si>
    <t>7784-01-2</t>
  </si>
  <si>
    <t>7784-03-4</t>
  </si>
  <si>
    <t>7784-37-4</t>
  </si>
  <si>
    <t>7784-40-9</t>
  </si>
  <si>
    <t>7788-98-9</t>
  </si>
  <si>
    <t>7789-00-6</t>
  </si>
  <si>
    <t>7789-06-2</t>
  </si>
  <si>
    <t>7789-09-5</t>
  </si>
  <si>
    <t>7789-10-8</t>
  </si>
  <si>
    <t>7789-12-0</t>
  </si>
  <si>
    <t>7789-42-6</t>
  </si>
  <si>
    <t>7789-47-1</t>
  </si>
  <si>
    <t>7790-78-5</t>
  </si>
  <si>
    <t>7790-79-6</t>
  </si>
  <si>
    <t>7790-80-9</t>
  </si>
  <si>
    <t>7790-81-0</t>
  </si>
  <si>
    <t>7790-83-2</t>
  </si>
  <si>
    <t>7790-84-3</t>
  </si>
  <si>
    <t>7790-85-4</t>
  </si>
  <si>
    <t>77910-04-4</t>
  </si>
  <si>
    <t>7799-56-6</t>
  </si>
  <si>
    <t>78-00-2</t>
  </si>
  <si>
    <t>78560-44-8</t>
  </si>
  <si>
    <t>78690-68-3</t>
  </si>
  <si>
    <t>79357-62-3</t>
  </si>
  <si>
    <t>79-38-9</t>
  </si>
  <si>
    <t>79596-31-9</t>
  </si>
  <si>
    <t>79745-01-0</t>
  </si>
  <si>
    <t>79803-79-5</t>
  </si>
  <si>
    <t>80010-37-3</t>
  </si>
  <si>
    <t>8001-35-2</t>
  </si>
  <si>
    <t>8003-05-2</t>
  </si>
  <si>
    <t>80274-92-6</t>
  </si>
  <si>
    <t>8048-07-5</t>
  </si>
  <si>
    <t>811-54-1</t>
  </si>
  <si>
    <t>811-73-4</t>
  </si>
  <si>
    <t>811-95-0</t>
  </si>
  <si>
    <t>811-97-2</t>
  </si>
  <si>
    <t>812-04-4</t>
  </si>
  <si>
    <t>81397-99-1</t>
  </si>
  <si>
    <t>81412-57-9</t>
  </si>
  <si>
    <t>814-70-0</t>
  </si>
  <si>
    <t>814-93-7</t>
  </si>
  <si>
    <t>815-84-9</t>
  </si>
  <si>
    <t>816-68-2</t>
  </si>
  <si>
    <t>818-99-5</t>
  </si>
  <si>
    <t>819-00-1</t>
  </si>
  <si>
    <t>819-73-8</t>
  </si>
  <si>
    <t>82199-07-3</t>
  </si>
  <si>
    <t>83048-65-1</t>
  </si>
  <si>
    <t>83711-45-9</t>
  </si>
  <si>
    <t>83711-46-0</t>
  </si>
  <si>
    <t>83711-47-1</t>
  </si>
  <si>
    <t>83929-69-5</t>
  </si>
  <si>
    <t>83929-80-0</t>
  </si>
  <si>
    <t>84029-43-6</t>
  </si>
  <si>
    <t>84029-60-7</t>
  </si>
  <si>
    <t>84066-98-8</t>
  </si>
  <si>
    <t>84066-99-9</t>
  </si>
  <si>
    <t>84067-00-5</t>
  </si>
  <si>
    <t>84303-45-7</t>
  </si>
  <si>
    <t>84394-98-9</t>
  </si>
  <si>
    <t>84-61-7</t>
  </si>
  <si>
    <t>84-69-5</t>
  </si>
  <si>
    <t>84713-12-2</t>
  </si>
  <si>
    <t>84-74-2</t>
  </si>
  <si>
    <t>84-75-3</t>
  </si>
  <si>
    <t>84776-36-3</t>
  </si>
  <si>
    <t>84776-53-4</t>
  </si>
  <si>
    <t>84776-54-5</t>
  </si>
  <si>
    <t>84837-22-9</t>
  </si>
  <si>
    <t>84852-34-6</t>
  </si>
  <si>
    <t>84929-94-2</t>
  </si>
  <si>
    <t>84929-95-3</t>
  </si>
  <si>
    <t>84929-96-4</t>
  </si>
  <si>
    <t>84929-97-5</t>
  </si>
  <si>
    <t>84961-75-1</t>
  </si>
  <si>
    <t>85049-42-9</t>
  </si>
  <si>
    <t>85292-77-9</t>
  </si>
  <si>
    <t>85392-77-4</t>
  </si>
  <si>
    <t>85392-78-5</t>
  </si>
  <si>
    <t>85409-17-2</t>
  </si>
  <si>
    <t>85535-84-8</t>
  </si>
  <si>
    <t>85536-22-7</t>
  </si>
  <si>
    <t>85536-79-4</t>
  </si>
  <si>
    <t>85681-73-8</t>
  </si>
  <si>
    <t>85-68-7</t>
  </si>
  <si>
    <t>85865-91-4</t>
  </si>
  <si>
    <t>85865-92-5</t>
  </si>
  <si>
    <t>85938-56-3</t>
  </si>
  <si>
    <t>86508-42-1</t>
  </si>
  <si>
    <t>865-86-1</t>
  </si>
  <si>
    <t>867-47-0</t>
  </si>
  <si>
    <t>86-85-1</t>
  </si>
  <si>
    <t>873-54-1</t>
  </si>
  <si>
    <t>87-68-3</t>
  </si>
  <si>
    <t>87-86-5</t>
  </si>
  <si>
    <t>87903-39-7</t>
  </si>
  <si>
    <t>88700-05-4</t>
  </si>
  <si>
    <t>892-20-6</t>
  </si>
  <si>
    <t>894-09-7</t>
  </si>
  <si>
    <t>89685-61-0</t>
  </si>
  <si>
    <t>9002-93-1</t>
  </si>
  <si>
    <t>90-03-9</t>
  </si>
  <si>
    <t>9004-87-9</t>
  </si>
  <si>
    <t>900-95-8</t>
  </si>
  <si>
    <t>9014-92-0</t>
  </si>
  <si>
    <t>9016-45-9</t>
  </si>
  <si>
    <t>9016-87-9</t>
  </si>
  <si>
    <t>90193-83-2</t>
  </si>
  <si>
    <t>90268-59-0</t>
  </si>
  <si>
    <t>90268-66-9</t>
  </si>
  <si>
    <t>90342-24-8</t>
  </si>
  <si>
    <t>90342-56-6</t>
  </si>
  <si>
    <t>9036-19-5</t>
  </si>
  <si>
    <t>90388-09-3</t>
  </si>
  <si>
    <t>90388-10-6</t>
  </si>
  <si>
    <t>90388-15-1</t>
  </si>
  <si>
    <t>90431-14-4</t>
  </si>
  <si>
    <t>90431-21-3</t>
  </si>
  <si>
    <t>90431-26-8</t>
  </si>
  <si>
    <t>90431-27-9</t>
  </si>
  <si>
    <t>90431-28-0</t>
  </si>
  <si>
    <t>90431-30-4</t>
  </si>
  <si>
    <t>90431-31-5</t>
  </si>
  <si>
    <t>90431-32-6</t>
  </si>
  <si>
    <t>90431-33-7</t>
  </si>
  <si>
    <t>90431-34-8</t>
  </si>
  <si>
    <t>90431-35-9</t>
  </si>
  <si>
    <t>90431-36-0</t>
  </si>
  <si>
    <t>90431-37-1</t>
  </si>
  <si>
    <t>90431-38-2</t>
  </si>
  <si>
    <t>90431-39-3</t>
  </si>
  <si>
    <t>90431-40-6</t>
  </si>
  <si>
    <t>90431-41-7</t>
  </si>
  <si>
    <t>90431-42-8</t>
  </si>
  <si>
    <t>90431-43-9</t>
  </si>
  <si>
    <t>90431-44-0</t>
  </si>
  <si>
    <t>90459-25-9</t>
  </si>
  <si>
    <t>90459-26-0</t>
  </si>
  <si>
    <t>90459-28-2</t>
  </si>
  <si>
    <t>90459-51-1</t>
  </si>
  <si>
    <t>90459-52-2</t>
  </si>
  <si>
    <t>90459-88-4</t>
  </si>
  <si>
    <t>90480-55-0</t>
  </si>
  <si>
    <t>90480-56-1</t>
  </si>
  <si>
    <t>90480-57-2</t>
  </si>
  <si>
    <t>90480-88-0</t>
  </si>
  <si>
    <t>90552-19-5</t>
  </si>
  <si>
    <t>90583-07-6</t>
  </si>
  <si>
    <t>90583-37-2</t>
  </si>
  <si>
    <t>90583-65-6</t>
  </si>
  <si>
    <t>90584-88-6</t>
  </si>
  <si>
    <t>90604-89-0</t>
  </si>
  <si>
    <t>90604-90-3</t>
  </si>
  <si>
    <t>90622-99-4</t>
  </si>
  <si>
    <t>9063-89-2</t>
  </si>
  <si>
    <t>9081-99-6</t>
  </si>
  <si>
    <t>91002-20-9</t>
  </si>
  <si>
    <t>91031-60-6</t>
  </si>
  <si>
    <t>91031-61-7</t>
  </si>
  <si>
    <t>91031-62-8</t>
  </si>
  <si>
    <t>91032-01-8</t>
  </si>
  <si>
    <t>91036-71-4</t>
  </si>
  <si>
    <t>91078-81-8</t>
  </si>
  <si>
    <t>91-08-7</t>
  </si>
  <si>
    <t>91671-82-8</t>
  </si>
  <si>
    <t>91671-83-9</t>
  </si>
  <si>
    <t>91671-84-0</t>
  </si>
  <si>
    <t>91673-24-4</t>
  </si>
  <si>
    <t>91697-36-8</t>
  </si>
  <si>
    <t>91783-10-7</t>
  </si>
  <si>
    <t>92044-89-8</t>
  </si>
  <si>
    <t>92045-67-5</t>
  </si>
  <si>
    <t>92200-92-5</t>
  </si>
  <si>
    <t>92-66-0</t>
  </si>
  <si>
    <t>92-86-4</t>
  </si>
  <si>
    <t>93165-26-5</t>
  </si>
  <si>
    <t>93480-00-3</t>
  </si>
  <si>
    <t>93686-40-9</t>
  </si>
  <si>
    <t>93820-02-1</t>
  </si>
  <si>
    <t>93820-20-3</t>
  </si>
  <si>
    <t>93821-72-8</t>
  </si>
  <si>
    <t>93839-98-6</t>
  </si>
  <si>
    <t>93840-04-1</t>
  </si>
  <si>
    <t>93857-44-4</t>
  </si>
  <si>
    <t>93858-23-2</t>
  </si>
  <si>
    <t>93858-24-3</t>
  </si>
  <si>
    <t>93882-20-3</t>
  </si>
  <si>
    <t>93892-65-0</t>
  </si>
  <si>
    <t>93894-48-5</t>
  </si>
  <si>
    <t>93894-49-6</t>
  </si>
  <si>
    <t>93894-64-5</t>
  </si>
  <si>
    <t>93925-27-0</t>
  </si>
  <si>
    <t>93965-29-8</t>
  </si>
  <si>
    <t>93966-37-1</t>
  </si>
  <si>
    <t>93966-38-2</t>
  </si>
  <si>
    <t>93966-74-6</t>
  </si>
  <si>
    <t>93981-67-0</t>
  </si>
  <si>
    <t>94006-20-9</t>
  </si>
  <si>
    <t>94015-57-3</t>
  </si>
  <si>
    <t>94022-47-6</t>
  </si>
  <si>
    <t>94070-92-5</t>
  </si>
  <si>
    <t>94200-45-0</t>
  </si>
  <si>
    <t>94232-40-3</t>
  </si>
  <si>
    <t>94246-84-1</t>
  </si>
  <si>
    <t>94246-85-2</t>
  </si>
  <si>
    <t>94246-86-3</t>
  </si>
  <si>
    <t>94246-87-4</t>
  </si>
  <si>
    <t>94246-90-9</t>
  </si>
  <si>
    <t>94246-91-0</t>
  </si>
  <si>
    <t>94246-92-1</t>
  </si>
  <si>
    <t>94246-93-2</t>
  </si>
  <si>
    <t>94266-31-6</t>
  </si>
  <si>
    <t>94266-32-7</t>
  </si>
  <si>
    <t>94276-38-7</t>
  </si>
  <si>
    <t>94277-53-9</t>
  </si>
  <si>
    <t>94349-78-7</t>
  </si>
  <si>
    <t>94-43-9</t>
  </si>
  <si>
    <t>94481-58-0</t>
  </si>
  <si>
    <t>94481-62-6</t>
  </si>
  <si>
    <t>94551-60-7</t>
  </si>
  <si>
    <t>94850-90-5</t>
  </si>
  <si>
    <t>95370-51-7</t>
  </si>
  <si>
    <t>95892-13-0</t>
  </si>
  <si>
    <t>95-94-3</t>
  </si>
  <si>
    <t>959-98-8</t>
  </si>
  <si>
    <t>96471-22-6</t>
  </si>
  <si>
    <t>96-48-0</t>
  </si>
  <si>
    <t>96551-70-1</t>
  </si>
  <si>
    <t>96910-36-0</t>
  </si>
  <si>
    <t>97038-95-4</t>
  </si>
  <si>
    <t>97038-96-5</t>
  </si>
  <si>
    <t>97038-97-6</t>
  </si>
  <si>
    <t>97038-98-7</t>
  </si>
  <si>
    <t>97063-75-7</t>
  </si>
  <si>
    <t>97808-88-3</t>
  </si>
  <si>
    <t>97889-90-2</t>
  </si>
  <si>
    <t>97952-39-1</t>
  </si>
  <si>
    <t>97953-08-7</t>
  </si>
  <si>
    <t>98241-25-9</t>
  </si>
  <si>
    <t>99328-54-8</t>
  </si>
  <si>
    <t>994-31-0</t>
  </si>
  <si>
    <t>994-32-1</t>
  </si>
  <si>
    <t>99749-31-2</t>
  </si>
  <si>
    <t>SUB100175</t>
  </si>
  <si>
    <t>SUB102825</t>
  </si>
  <si>
    <t>SUB102912</t>
  </si>
  <si>
    <t>SUB103400</t>
  </si>
  <si>
    <t>SUB105012</t>
  </si>
  <si>
    <t>SUB112561</t>
  </si>
  <si>
    <t>SUB113771</t>
  </si>
  <si>
    <t>SUB117179</t>
  </si>
  <si>
    <t>SUB117188</t>
  </si>
  <si>
    <t>SUB117242</t>
  </si>
  <si>
    <t>SUB117310</t>
  </si>
  <si>
    <t>SUB122211</t>
  </si>
  <si>
    <t>SUB122609</t>
  </si>
  <si>
    <t>SUB127954</t>
  </si>
  <si>
    <t>SUB128191</t>
  </si>
  <si>
    <t>SUB128200</t>
  </si>
  <si>
    <t>SUB128544</t>
  </si>
  <si>
    <t>SUB131836</t>
  </si>
  <si>
    <t>SUB132423</t>
  </si>
  <si>
    <t>SUB132426</t>
  </si>
  <si>
    <t>SUB132587</t>
  </si>
  <si>
    <t>SUB137623</t>
  </si>
  <si>
    <t>Dropdowns</t>
  </si>
  <si>
    <t>The list of Dropdown selections in the RMIR.  If any brand new dropdowns need to be selected, please insert the table alphabetically between the other selections.</t>
  </si>
  <si>
    <t>Make sure the translated "select from list" options in all lists do not concatenate in the Translation Concatenate columns (there is no room for it in the columns they show up in)</t>
  </si>
  <si>
    <t>Biocide Regulations</t>
  </si>
  <si>
    <t>Dropdown Type</t>
  </si>
  <si>
    <t>Translation Concatenate</t>
  </si>
  <si>
    <t>Select from List</t>
  </si>
  <si>
    <t>Chemical Inventory Registration - CA</t>
  </si>
  <si>
    <t>Chemical Inventory Registration - Canada</t>
  </si>
  <si>
    <t>Chemical Inventory Registration - Europe</t>
  </si>
  <si>
    <t>Chemical Inventory Registration - Standard</t>
  </si>
  <si>
    <t>Component Type</t>
  </si>
  <si>
    <t>Density</t>
  </si>
  <si>
    <t>Impurity or Not</t>
  </si>
  <si>
    <t>Physical State</t>
  </si>
  <si>
    <t>Shelf Life</t>
  </si>
  <si>
    <t>Temperature</t>
  </si>
  <si>
    <t>Yes or No</t>
  </si>
  <si>
    <t>Nanoparticle Shapes</t>
  </si>
  <si>
    <t>Nanoparticle</t>
  </si>
  <si>
    <t>Nano Bond Dropdown</t>
  </si>
  <si>
    <t>Nano Bond</t>
  </si>
  <si>
    <t>Chemical Inventory Registration - United States</t>
  </si>
  <si>
    <t>Nano Dustiness Level</t>
  </si>
  <si>
    <t>Nano Dustiness</t>
  </si>
  <si>
    <t>Nano Surface Treatments</t>
  </si>
  <si>
    <t>Nano Surface</t>
  </si>
  <si>
    <t>Absorbent</t>
  </si>
  <si>
    <t>Nano Particle Size Distribution</t>
  </si>
  <si>
    <t>Nano PSD</t>
  </si>
  <si>
    <t>Nano Composition Analysis</t>
  </si>
  <si>
    <t>Nano Comp</t>
  </si>
  <si>
    <t>LCA Type</t>
  </si>
  <si>
    <t>LCA Declaration Option</t>
  </si>
  <si>
    <t>LCA Shipping Options</t>
  </si>
  <si>
    <t>Less than 16 metric ton truck, Euro 5 emission standard</t>
  </si>
  <si>
    <t>16 to less than 32 metric ton truck, Euro 5 emission standard</t>
  </si>
  <si>
    <t>More than 32 metric ton truck, Euro 5 emission standard</t>
  </si>
  <si>
    <t>Rail</t>
  </si>
  <si>
    <t>Air</t>
  </si>
  <si>
    <t>Ocean container</t>
  </si>
  <si>
    <t>Notes</t>
  </si>
  <si>
    <t>Christine Camsuzou</t>
  </si>
  <si>
    <t>Composition</t>
  </si>
  <si>
    <t>Does this product contain animal or dairy products, or any materials that are derived from animal or dairy products?</t>
  </si>
  <si>
    <t>Does this product contailn any food allergens such as milk, eggs, fish, Crustacean shellfish, tree nuts, peanuts, wheat, and / or soybeans?</t>
  </si>
  <si>
    <t>If yes, specify the component(s) and amounts below:</t>
  </si>
  <si>
    <t>Component</t>
  </si>
  <si>
    <t>Amount in Product</t>
  </si>
  <si>
    <t>Does this product contain other allergens, such as latex, rosins, etc.?</t>
  </si>
  <si>
    <t>5. Conflict Minerals</t>
  </si>
  <si>
    <t>Does this product contain conflict minerals or their derivatives (tin, tantaum, tungsten, and / or gold)?</t>
  </si>
  <si>
    <t>If yes, is this product "DRC Conflict Free" as defined by Section 1502 of the Dodd-Frank Wall Street Reform and Consumer Protection Act?</t>
  </si>
  <si>
    <t>Part F Life Cycle Analysis and Carbon Footprint</t>
  </si>
  <si>
    <t>Please provide how and where your products are shipped to PPG (answer based on dominant location(s) and transportation mode):</t>
  </si>
  <si>
    <t>Location(s) of where your products are shipped from:</t>
  </si>
  <si>
    <t>How your products are shipped to PPG:</t>
  </si>
  <si>
    <t>Option 1</t>
  </si>
  <si>
    <t>Please attach the SimaPro system dataset import file below:</t>
  </si>
  <si>
    <t>Table 1</t>
  </si>
  <si>
    <t>Analysis Method</t>
  </si>
  <si>
    <t>Impact Category</t>
  </si>
  <si>
    <t>Unit</t>
  </si>
  <si>
    <t>Climate Change - Total*</t>
  </si>
  <si>
    <t>Climate Change - fossil</t>
  </si>
  <si>
    <t>Climate Change - biogenic</t>
  </si>
  <si>
    <t>Climate Change - land use and land use change</t>
  </si>
  <si>
    <t>*Calculated value based on fossil, biogenic, and LULUC</t>
  </si>
  <si>
    <t>Option 2</t>
  </si>
  <si>
    <t>Completing the Value column in Table 2 below.</t>
  </si>
  <si>
    <t>Cradle-to-Gate LCA results per kilogram of material, including emission occurs at your facility, without packaging of your products, and without transportation of your products to PPG.</t>
  </si>
  <si>
    <t>Table 2</t>
  </si>
  <si>
    <t>Tier</t>
  </si>
  <si>
    <t>TIER 1</t>
  </si>
  <si>
    <t>Mass percent of organic carbon in product</t>
  </si>
  <si>
    <t>mass %</t>
  </si>
  <si>
    <t>TIER 2</t>
  </si>
  <si>
    <t>Ozone Depletion</t>
  </si>
  <si>
    <t>Global Climate Change</t>
  </si>
  <si>
    <t>Photochemical Smog Formation</t>
  </si>
  <si>
    <t>Acidification</t>
  </si>
  <si>
    <t xml:space="preserve">Eutrophication </t>
  </si>
  <si>
    <t>Carcinogenics</t>
  </si>
  <si>
    <t>Non Carcinogenics</t>
  </si>
  <si>
    <t>Respiratory Effects</t>
  </si>
  <si>
    <t>Ecotoxicity</t>
  </si>
  <si>
    <t>Fossil Fuel Depletion</t>
  </si>
  <si>
    <t>Ionising Radiation</t>
  </si>
  <si>
    <t>Photochemical Ozone Formation</t>
  </si>
  <si>
    <t>Particulate matter</t>
  </si>
  <si>
    <t>Disease inc.</t>
  </si>
  <si>
    <t>Human Toxicity, non cancer</t>
  </si>
  <si>
    <t>Human Toxicity,  cancer</t>
  </si>
  <si>
    <t>Eutrophication - Freshwater</t>
  </si>
  <si>
    <t>Eutrophication - Marine</t>
  </si>
  <si>
    <t>Eutrophication - Terrestrial</t>
  </si>
  <si>
    <t>Ecotoxicity, fresh water</t>
  </si>
  <si>
    <t>Land Use</t>
  </si>
  <si>
    <t>water Use</t>
  </si>
  <si>
    <t>Resources use – fossil</t>
  </si>
  <si>
    <t>Resource Use, minerals and metals</t>
  </si>
  <si>
    <t>Human Toxicity, non-cancer - organics</t>
  </si>
  <si>
    <t>Human Toxicity, non-cancer - inorganics</t>
  </si>
  <si>
    <t>Human Toxicity, non-cancer - metals</t>
  </si>
  <si>
    <t>Ecotoxicity, freshwater - organics</t>
  </si>
  <si>
    <t>Ecotoxicity, freshwater - inorganics</t>
  </si>
  <si>
    <t>Ecotoxicity, freshwater - metals</t>
  </si>
  <si>
    <t>Vice President, Procurement</t>
  </si>
  <si>
    <t>Chemical Inventory Registration - Korea</t>
  </si>
  <si>
    <t>Chemical Inventory Registration - Turkey</t>
  </si>
  <si>
    <t>111-96-6</t>
  </si>
  <si>
    <t>122384-78-5</t>
  </si>
  <si>
    <t>60864-33-7</t>
  </si>
  <si>
    <t>61789-28-4</t>
  </si>
  <si>
    <t>65996-85-2</t>
  </si>
  <si>
    <t>65996-89-6</t>
  </si>
  <si>
    <t>65996-91-0</t>
  </si>
  <si>
    <t>65996-93-2</t>
  </si>
  <si>
    <t>70321-79-8</t>
  </si>
  <si>
    <t>8001-58-9</t>
  </si>
  <si>
    <t>8007-45-2</t>
  </si>
  <si>
    <t>8021-39-4</t>
  </si>
  <si>
    <t>84650-04-4</t>
  </si>
  <si>
    <t>89759-80-8</t>
  </si>
  <si>
    <t>90640-80-5</t>
  </si>
  <si>
    <t>90640-84-9</t>
  </si>
  <si>
    <t>SUB142595</t>
  </si>
  <si>
    <t>SUB142599</t>
  </si>
  <si>
    <t>SUB142798</t>
  </si>
  <si>
    <t>104810-48-2</t>
  </si>
  <si>
    <t>1329-99-3</t>
  </si>
  <si>
    <t>1244733-77-4</t>
  </si>
  <si>
    <t>12174-11-7</t>
  </si>
  <si>
    <t>13463-67-7</t>
  </si>
  <si>
    <t>Форма состоит из этого сопроводительного письма и 7 дополнительных вкладок, по одной для каждого раздела требуемых данных. Обязательные поля заштрихованы серым цветом по всей форме. Пожалуйста, заполните все разделы этой формы, включая «Информация, предоставленная» (раздел B), и как можно скорее верните ее контактному лицу PPG, указанному в разделе «Контакты» формы. Свяжитесь с заказчиком или вашим агентом по закупкам, если у вас есть вопросы относительно заполнения формы.</t>
  </si>
  <si>
    <t>*Melamine</t>
  </si>
  <si>
    <t xml:space="preserve">* Cyclosiloxanes (D3, D4, D5, D6) </t>
  </si>
  <si>
    <t>C - COMPOSITION</t>
  </si>
  <si>
    <t>If LCA data is available, there are Two Options for delivery of this data that PPG will accept:</t>
  </si>
  <si>
    <t>F - LIFE CYCLE ANALYSIS</t>
  </si>
  <si>
    <t>Your company data will be included as part of LCA calculations on PPG formulations</t>
  </si>
  <si>
    <t>ISO 14067  Section 6.5.2 characterizes removals of CO2 into biomass as -1 kg CO2 eq/kg CO2. Similarly any reemission of biogenic CO2 shall be characterized as 1 kg CO2 eq/kg CO2 (for example, part of a biomass feedstock is burned to provide process heating).
If the uptake of CO2 is considered in the calculation of Climate Change - biogenic, in accordance with ISO 14067:2018, section 6.4.9.3. the biogenic carbon content will be provided for cradle-to-gate studies</t>
  </si>
  <si>
    <t>ISO 14067  Section 6.5.2 characterizes removals of CO2 into biomass as -1 kg CO2</t>
  </si>
  <si>
    <t>EF3.0 separates the impact indicators Human Toxicity, non-cancer - inorganics and Human Toxicity, non-cancer - metals. In the EF3.1 the two indicators have been combined into Human Toxicity, non-cancer - inorganics. Declaration of the two individual indicators, or the combined impact in Human Toxicity, non-cancer - inorganics is acceptable for this declaration.</t>
  </si>
  <si>
    <t>EF3.0 separates the impact indicators Human Toxicity, non-cancer - inorganic</t>
  </si>
  <si>
    <t>EF3.0 separates the impact indicators Ecotoxicity, Freshwater - inorganics and Ecotoxicity, Freshwater - metals. In the EF3.1 the two indicators have been combined into Ecotoxicity, Freshwater - inorganics. Declaration of the two individual indicators, or the combined impact in Ecotoxicity, Freshwater - inorganics is acceptable for this declaration.</t>
  </si>
  <si>
    <t>EF3.0 separates the impact indicators Ecotoxicity, Freshwater - inorganics and Ecotoxicity</t>
  </si>
  <si>
    <t xml:space="preserve">Supplying an aggregated SimaPro data set import file (also known as system dataset). </t>
  </si>
  <si>
    <t>If this is provided please also provide the climate change indicators in Table 1 to ensure import of the data set into PPG's SimaPro systems are giving consistent results. to ensure import of the data set into PPG's SimaPro systems are giving consistent results.</t>
  </si>
  <si>
    <t xml:space="preserve">If this is provided please also provide the climate change indicators in Table 1 to ensure import </t>
  </si>
  <si>
    <t>*Ensure Letter of Confirmation (LoC) is attached if destination country is Korea.</t>
  </si>
  <si>
    <t>Los datos de su empresa se incluirán como parte de los cálculos del ACV de las fórmulas de PPG.  Como tal, no será posible extraer información medioambiental de sus productos de ninguna declaración pública. PPG nunca presentará los datos de forma tal que cualquier persona ajena a PPG pueda calcular el impacto de su producto a partir de los datos presentados por PPG.</t>
  </si>
  <si>
    <t>Indique cómo y dónde se envían sus productos a PPG (responda en función de la(s) localidad(es) principal(es) y el modo de transporte):</t>
  </si>
  <si>
    <t>Adjunte el archivo de importación del conjunto de datos del sistema SimaPro a continuación:</t>
  </si>
  <si>
    <t>La sección 6.5.2 de ISO 14067 caracteriza las eliminaciones de CO2 en biomasa como -1 kg CO2 eq/Kg CO2. Del mismo modo, cualquier reemisión de CO2 biogénico se caracterizará como 1 Kg CO2 eq/Kg CO2 (por ejemplo, parte de una materia prima de biomasa se quema para proporcionar calentamiento al proceso).
Si la absorción de CO2 se considera en el cálculo del Cambio Climático - biogénico, de acuerdo con la norma ISO 14067:2018, sección 6.4.9.3. se proporcionará el contenido de carbono biogénico para los estudios de la cuna a la puerta"</t>
  </si>
  <si>
    <t>Cambio climático - Total*</t>
  </si>
  <si>
    <t>Tier (nivel)</t>
  </si>
  <si>
    <t>Inc. de enfermedad</t>
  </si>
  <si>
    <t>Resultados del ACV de la cuna a la puerta por kilogramo de material, incluida la emisión que se produce en sus instalaciones, sin empacar sus productos y sin el transporte de sus productos a PPG.</t>
  </si>
  <si>
    <t xml:space="preserve">Si se proporciona, proporcione también los indicadores de cambio climático de la Tabla 1 para garantizar que la importación del conjunto de datos a los sistemas SimaPro de PPG dé resultados coherentes. </t>
  </si>
  <si>
    <t>Sí, opción 1 a continuación</t>
  </si>
  <si>
    <t>Sí, opción 2 a continuación</t>
  </si>
  <si>
    <t>Vicepresidente de Compras</t>
  </si>
  <si>
    <t>*Melamina</t>
  </si>
  <si>
    <t xml:space="preserve">* Ciclosiloxanos (D3, D4, D5, D6) </t>
  </si>
  <si>
    <t>Composición</t>
  </si>
  <si>
    <t>Localidad(es) desde donde se envían sus productos:</t>
  </si>
  <si>
    <t>Cómo se envían sus productos a PPG:</t>
  </si>
  <si>
    <t>Si existen datos disponibles del ACV, existen dos opciones de entrega de datos aceptadas por PPG:</t>
  </si>
  <si>
    <t>Parte F Análisis del Ciclo de Vida y Huella de Carbono</t>
  </si>
  <si>
    <t>Tabla 1</t>
  </si>
  <si>
    <t>Unidad</t>
  </si>
  <si>
    <t>Notas</t>
  </si>
  <si>
    <t>Categoría de impacto</t>
  </si>
  <si>
    <t>Cambio climático - fósil</t>
  </si>
  <si>
    <t>Cambio climático - biogénico</t>
  </si>
  <si>
    <t>Cambio climático - uso de suelo y cambio de uso de suelo</t>
  </si>
  <si>
    <t>*Valor calculado con base en fósil, biogénico y LULUC</t>
  </si>
  <si>
    <t>Método de análisis</t>
  </si>
  <si>
    <t>Tabla 2</t>
  </si>
  <si>
    <t>% masa</t>
  </si>
  <si>
    <t>Porcentaje de masa de carbono orgánico en el producto</t>
  </si>
  <si>
    <t>Reducción de la capa de ozono</t>
  </si>
  <si>
    <t>Cambio climático global</t>
  </si>
  <si>
    <t>Formación de smog fotoquímico</t>
  </si>
  <si>
    <t>Acidificación</t>
  </si>
  <si>
    <t xml:space="preserve">Eutrofización </t>
  </si>
  <si>
    <t>Carcinógenos</t>
  </si>
  <si>
    <t>No carcinógenos</t>
  </si>
  <si>
    <t>Efectos respiratorios</t>
  </si>
  <si>
    <t>Ecotoxicidad</t>
  </si>
  <si>
    <t>Agotamiento de combustibles fósiles</t>
  </si>
  <si>
    <t>Radiación ionizante</t>
  </si>
  <si>
    <t>Formación fotoquímica de ozono</t>
  </si>
  <si>
    <t>Partículas en suspensión</t>
  </si>
  <si>
    <t>Toxicidad en humanos, no cancerígeno</t>
  </si>
  <si>
    <t>Toxicidad en humanos, cancerígeno</t>
  </si>
  <si>
    <t>Eutrofización - Agua dulce</t>
  </si>
  <si>
    <t>Eutrofización - Marina</t>
  </si>
  <si>
    <t>Eutrofización - Terrestre</t>
  </si>
  <si>
    <t>Ecotoxicidad, agua dulce</t>
  </si>
  <si>
    <t>Uso de suelo</t>
  </si>
  <si>
    <t>Uso de agua</t>
  </si>
  <si>
    <t>Uso de recursos - fósiles</t>
  </si>
  <si>
    <t>Uso de recursos, minerales y metales</t>
  </si>
  <si>
    <t>Toxicidad en humanos, no cancerígeno - orgánicos</t>
  </si>
  <si>
    <t>Toxicidad en humanos, no cancerígeno - inorgánicos</t>
  </si>
  <si>
    <t>Toxicidad en humanos, no cancerígeno - metales</t>
  </si>
  <si>
    <t>Ecotoxicidad, agua dulce - orgánicos</t>
  </si>
  <si>
    <t>Ecotoxicidad, agua dulce - inorgánicos</t>
  </si>
  <si>
    <t>Ecotoxicidad, agua dulce, metales</t>
  </si>
  <si>
    <t>EF3.0 separa los indicadores de impacto Toxicidad humana, no cancerígeno - inorgánicos y Toxicidad humana, no cancerígeno - metales. En el EF3.1 los dos indicadores se combinan en Toxicidad humana, no cancerígeno - inorgánicos.  La declaración de los dos indicadores individuales, o el impacto combinado en Toxicidad humana, no cancerígeno - inorgánicos es aceptable para esta declaración.</t>
  </si>
  <si>
    <t>EF3.0 separa los indicadores de impacto Ecotoxicidad, agua dulce - inorgánicos y Ecotoxicidad, agua dulce - metales.  En el EF3.1 los dos indicadores se combinan en Ecotoxicidad, agua dulce - inorgánicos.  La declaración de los dos indicadores individuales, o el impacto combinado en Ecotoxicidad, agua dulce - inorgánicos es aceptable para esta declaración.</t>
  </si>
  <si>
    <t>Completar la columna Valor en la Tabla 2 a continuación.</t>
  </si>
  <si>
    <t>Opción 2</t>
  </si>
  <si>
    <t>Opción 1</t>
  </si>
  <si>
    <t xml:space="preserve">Proporcionar un archivo de importación de conjunto de datos SimaPro agregado (también conocido como conjunto de datos del sistema).  </t>
  </si>
  <si>
    <t>Camión de menos de 16 toneladas métricas, norma de emisiones Euro 5</t>
  </si>
  <si>
    <t>Camión de 16a menos de 32 toneladas métricas, norma de emisiones Euro 5</t>
  </si>
  <si>
    <t>Camión de más de 32 toneladas métricas, norma de emisiones Euro 5</t>
  </si>
  <si>
    <t>Ferrocarril</t>
  </si>
  <si>
    <t>Aire</t>
  </si>
  <si>
    <t>Contenedor marítimo</t>
  </si>
  <si>
    <t>*Asegúrese de que se adjunta la carta de confirmación (LoC) si el país de destino es Corea.</t>
  </si>
  <si>
    <t>REGULATORY INFO</t>
  </si>
  <si>
    <t>Does this product contain conflict minerals or their derivatives (tin, tantalum, tungsten, and / or gold)?</t>
  </si>
  <si>
    <t>¿Este producto contiene productos animales o lácteos, o cualquier material derivado de los mismos?</t>
  </si>
  <si>
    <t>¿Este producto contiene algún alergeno alimentario como leche, huevo, pescado, crustáceos, frutos secos, cacahuates, trigo o soya?</t>
  </si>
  <si>
    <t>En caso afirmativo, especifique a continuación el componente o componentes y las cantidades:</t>
  </si>
  <si>
    <t>Cantidad en el producto</t>
  </si>
  <si>
    <t>¿Este producto contiene otros alergenos como látex, brea, etc.?</t>
  </si>
  <si>
    <t>¿Este producto contiene minerales de zonas de conflicto o sus derivados (estaño, tantalio, tungsteno y oro)?</t>
  </si>
  <si>
    <t xml:space="preserve">En caso afirmativo, ¿este producto está “libre de conflicto en la RDC” según la definición de la Sección 1502 de la Ley Dodd-Frank de reforma de Wall Street y protección al consumidor? </t>
  </si>
  <si>
    <t>Componente</t>
  </si>
  <si>
    <t>5. Minerales de zonas de conflicto</t>
  </si>
  <si>
    <t>5. 冲突矿物</t>
  </si>
  <si>
    <t>本产品是否含有动物或乳制品，或任何来源于动物或乳制品的材料？</t>
  </si>
  <si>
    <t>本产品是否含有任何食物过敏原，如牛奶、鸡蛋、鱼、甲壳类贝类、坚果、花生、小麦、大豆？</t>
  </si>
  <si>
    <t>如果是，请在以下具体说明成分和数量：</t>
  </si>
  <si>
    <t>产品中的数量</t>
  </si>
  <si>
    <t>本产品是否含有其他过敏原，如乳胶、松香等？</t>
  </si>
  <si>
    <t>本产品是否含有冲突矿物或其衍生物（锡、钽、钨、金）？</t>
  </si>
  <si>
    <t>如果是，此产品是否按照《多德-弗兰克华尔街改革和消费者保护法》第 1502 条的定义“DRC 无冲突”？</t>
  </si>
  <si>
    <t>成分</t>
  </si>
  <si>
    <t>Does this product contailn any food allergens such as milk</t>
  </si>
  <si>
    <t>Does this product contain conflict minerals or their derivatives</t>
  </si>
  <si>
    <t>G部分：附件</t>
  </si>
  <si>
    <t>是，下面的选项 1</t>
  </si>
  <si>
    <t>是，下面的选项 2</t>
  </si>
  <si>
    <t>采购副总裁</t>
  </si>
  <si>
    <t>*三聚氰胺</t>
  </si>
  <si>
    <t>请提供您的产品的发货地点以及运输方式（根据主要位置和运输方式回答）：</t>
  </si>
  <si>
    <t>表1</t>
  </si>
  <si>
    <t>影响类别</t>
  </si>
  <si>
    <t>分析方法</t>
  </si>
  <si>
    <t>表2</t>
  </si>
  <si>
    <t>产品中有机碳的质量百分比</t>
  </si>
  <si>
    <t>臭氧消耗</t>
  </si>
  <si>
    <t>全球气候变化</t>
  </si>
  <si>
    <t>酸雨</t>
  </si>
  <si>
    <t xml:space="preserve">富营养化 </t>
  </si>
  <si>
    <t>非致癌物</t>
  </si>
  <si>
    <t>呼吸系统影响</t>
  </si>
  <si>
    <t>生态毒性</t>
  </si>
  <si>
    <t>化石燃料枯竭</t>
  </si>
  <si>
    <t>电离辐射</t>
  </si>
  <si>
    <t>颗粒物</t>
  </si>
  <si>
    <t>人体毒性，非癌症</t>
  </si>
  <si>
    <t>人体毒性，癌症</t>
  </si>
  <si>
    <t>土地利用</t>
  </si>
  <si>
    <t>疾病增长率</t>
  </si>
  <si>
    <t>选项 2</t>
  </si>
  <si>
    <t>选项 1</t>
  </si>
  <si>
    <t>海运集装箱</t>
  </si>
  <si>
    <t>您公司的数据将作为全生命周期评价（LCA）计算的一部分被包含在PPG的配方里。因此，无法从PPG任何公开声明中获取您公司产品的环境信息。任何 PPG以外的人都不可能通过PPG提供的数据推算出您产品的影响。</t>
  </si>
  <si>
    <t xml:space="preserve">* 环硅氧烷（D3、D4、D5、D6） </t>
  </si>
  <si>
    <t>您的产品发货地点：</t>
  </si>
  <si>
    <t>您的产品的运输方式：</t>
  </si>
  <si>
    <t>如果您公司有LCA数据，PPG将接受以下两种数据交付的方式：</t>
  </si>
  <si>
    <t>F部分 全生命周期分析和碳足迹</t>
  </si>
  <si>
    <t>请在下方附上SimaPro系统数据集导入文件：</t>
  </si>
  <si>
    <t>ISO 14067，第 6.5.2 节中，将生物质产品中所含的CO2 定义为从最终产品中扣除1 kg CO2 eq/kg CO2 （暨-1kg CO2eq/kg CO2)。同样，当任何来源于生物质材料的CO2 再排放到大气中时均应计算为1 kg CO2 eq/kg CO2（例如，燃烧部分生物质原料以提供工艺加热，那么产生的二氧化碳排放应以正值计入产品的排放）。根据 ISO 14067:2018，第6.4.9.3节，如果计算气候变化-生物时考虑CO2的吸收，生物碳含量将用于摇篮到大门的研究。</t>
  </si>
  <si>
    <t>气候变化-总计*</t>
  </si>
  <si>
    <t>气候变化-化石燃料</t>
  </si>
  <si>
    <t>气候变化-生物源</t>
  </si>
  <si>
    <t>气候变化-土地利用和土地利用变化</t>
  </si>
  <si>
    <t>*基于化石燃料、生物源性和土地利用变化的计算值</t>
  </si>
  <si>
    <t>层级</t>
  </si>
  <si>
    <t>第1层级</t>
  </si>
  <si>
    <t>质量百分比</t>
  </si>
  <si>
    <t>第2层级</t>
  </si>
  <si>
    <t>光化学烟雾形成</t>
  </si>
  <si>
    <t>致癌物</t>
  </si>
  <si>
    <t>光化学臭氧形成</t>
  </si>
  <si>
    <t>富营养化-淡水</t>
  </si>
  <si>
    <t>富营养化-海洋</t>
  </si>
  <si>
    <t>富营养化-陆地</t>
  </si>
  <si>
    <t>生态毒性，淡水</t>
  </si>
  <si>
    <t>水资源利用</t>
  </si>
  <si>
    <t>资源利用-化石燃料</t>
  </si>
  <si>
    <t>资源利用，矿产和金属</t>
  </si>
  <si>
    <t>人体毒性，非癌症-有机物</t>
  </si>
  <si>
    <t>人体毒性，非癌症-无机物</t>
  </si>
  <si>
    <t>人体毒性，非癌症-金属</t>
  </si>
  <si>
    <t>生态毒性，淡水-有机物</t>
  </si>
  <si>
    <t>生态毒性，淡水-无机物</t>
  </si>
  <si>
    <t>生态毒性，淡水-金属</t>
  </si>
  <si>
    <t>在EF3.0中，人体毒性-非癌症-无机物和人体毒性-非癌症-金属的影响指标是分开的。在EF3.1中，这两个指标合并为人体毒性-非癌症-无机物。本声明可以接受以上两个分开的单独影响指标，或合并的人体毒性-非癌症-无机物影响指标。</t>
  </si>
  <si>
    <t>在EF3.0中，生态毒性-淡水-无机物和生态毒性-淡水-金属的影响指标是分开的。在EF3.1中，这两个指标合并为生态毒性-淡水-无机物。本声明可以接受两个分开的单独影响指标，或合并的生态毒性-淡水-无机物影响指标。</t>
  </si>
  <si>
    <t>填写下面表2中的“值”一列。</t>
  </si>
  <si>
    <t>从摇篮到大门，每公斤材料的LCA结果，包括工厂的排放，不包括产品包装和运输到PPG的排放。</t>
  </si>
  <si>
    <t xml:space="preserve">提供整合的SimaPro数据集导入文件（也称为系统数据集）。 </t>
  </si>
  <si>
    <t>请同时提供表1中的气候变化指标，以确保将数据集导入PPG的SimaPro系统时得到一致的结果。</t>
  </si>
  <si>
    <t>16吨以下卡车，欧5排放标准</t>
  </si>
  <si>
    <t>16至32吨卡车，欧 5 排放标准</t>
  </si>
  <si>
    <t>32吨以上卡车，欧5排放标准</t>
  </si>
  <si>
    <t>铁路</t>
  </si>
  <si>
    <t>空运</t>
  </si>
  <si>
    <t>*如果目的地国家是韩国，请确保附上确认函（LoC）。</t>
  </si>
  <si>
    <t>Lyndee Brassieur</t>
  </si>
  <si>
    <t>Japan PL</t>
  </si>
  <si>
    <t>Merosur</t>
  </si>
  <si>
    <t>If yes is selected, specify regulation number below and attach your certifcation letter in the attachments section:</t>
  </si>
  <si>
    <t>United Kingdom (UK-REACh)</t>
  </si>
  <si>
    <t>Chemical Inventory Registration - UK Reach</t>
  </si>
  <si>
    <t>DUIN submitted/NRES</t>
  </si>
  <si>
    <t>Hexabromocyclododecane</t>
  </si>
  <si>
    <t>933999-84-9</t>
  </si>
  <si>
    <t>68511-62-6</t>
  </si>
  <si>
    <t>68611-50-7</t>
  </si>
  <si>
    <t xml:space="preserve">In the "Component Description" column, please state the average number of moles EO. </t>
  </si>
  <si>
    <t>Moles EO</t>
  </si>
  <si>
    <t>32492-61-8</t>
  </si>
  <si>
    <t>68439-49-6</t>
  </si>
  <si>
    <t>68920-66-1</t>
  </si>
  <si>
    <t>69011-36-5</t>
  </si>
  <si>
    <t>78330-21-9</t>
  </si>
  <si>
    <t>104376-75-2</t>
  </si>
  <si>
    <t xml:space="preserve">9046-10-0 </t>
  </si>
  <si>
    <t>Degree of Polymerization</t>
  </si>
  <si>
    <t>In the "Component Description" column, please state the degree of polymerization for this CAS number (n=2-6 or n&gt;6)</t>
  </si>
  <si>
    <t>104-15-4</t>
  </si>
  <si>
    <t>Percent sulfuric acid</t>
  </si>
  <si>
    <t>In the "Component Description" column, please state if this CAS number contains greater than 5% sulfuric acid (H2SO4).</t>
  </si>
  <si>
    <t>substances with addl questions</t>
  </si>
  <si>
    <t>nGPSID</t>
  </si>
  <si>
    <t>sSource</t>
  </si>
  <si>
    <t>nUOM</t>
  </si>
  <si>
    <t>SIN (Substitute It Now) List</t>
  </si>
  <si>
    <t>100-02-7</t>
  </si>
  <si>
    <t>Nitro compounds</t>
  </si>
  <si>
    <t>Chem</t>
  </si>
  <si>
    <t>100-42-5</t>
  </si>
  <si>
    <t>Highly reactive compounds</t>
  </si>
  <si>
    <t>100-44-7</t>
  </si>
  <si>
    <t>100-63-0</t>
  </si>
  <si>
    <t>Hydrazines</t>
  </si>
  <si>
    <t>10009-20-8</t>
  </si>
  <si>
    <t>PFAS</t>
  </si>
  <si>
    <t>1002-53-5</t>
  </si>
  <si>
    <t>Tin compounds</t>
  </si>
  <si>
    <t>10028-18-9</t>
  </si>
  <si>
    <t>Nickel compounds</t>
  </si>
  <si>
    <t>1003319-95-6</t>
  </si>
  <si>
    <t>10043-35-3</t>
  </si>
  <si>
    <t>Boron compounds</t>
  </si>
  <si>
    <t>100532-36-3</t>
  </si>
  <si>
    <t>Alkylphenols</t>
  </si>
  <si>
    <t>100684-33-1</t>
  </si>
  <si>
    <t>Petroleum</t>
  </si>
  <si>
    <t>100784-20-1</t>
  </si>
  <si>
    <t>Heterocyclic compounds</t>
  </si>
  <si>
    <t>10081-67-1</t>
  </si>
  <si>
    <t>Aromatic amines</t>
  </si>
  <si>
    <t>Lead compounds</t>
  </si>
  <si>
    <t>101-14-4</t>
  </si>
  <si>
    <t>101-61-1</t>
  </si>
  <si>
    <t>101-77-9</t>
  </si>
  <si>
    <t>101-80-4</t>
  </si>
  <si>
    <t>101-90-6</t>
  </si>
  <si>
    <t>10101-96-9</t>
  </si>
  <si>
    <t>Cadmium compounds</t>
  </si>
  <si>
    <t>10124-43-3</t>
  </si>
  <si>
    <t>Cobalt compounds</t>
  </si>
  <si>
    <t>101316-59-0</t>
  </si>
  <si>
    <t>101316-62-5</t>
  </si>
  <si>
    <t>101316-66-9</t>
  </si>
  <si>
    <t>101316-67-0</t>
  </si>
  <si>
    <t>101316-69-2</t>
  </si>
  <si>
    <t>101316-72-7</t>
  </si>
  <si>
    <t>101316-76-1</t>
  </si>
  <si>
    <t>101316-84-1</t>
  </si>
  <si>
    <t>10141-05-6</t>
  </si>
  <si>
    <t>101463-69-8</t>
  </si>
  <si>
    <t>101631-14-5</t>
  </si>
  <si>
    <t>101795-01-1</t>
  </si>
  <si>
    <t>101896-32-6</t>
  </si>
  <si>
    <t>102061-82-5</t>
  </si>
  <si>
    <t>102110-14-5</t>
  </si>
  <si>
    <t>102110-15-6</t>
  </si>
  <si>
    <t>102110-55-4</t>
  </si>
  <si>
    <t>102570-52-5</t>
  </si>
  <si>
    <t>102687-65-0</t>
  </si>
  <si>
    <t>103-33-3</t>
  </si>
  <si>
    <t>Aromatic amines, Azo compounds</t>
  </si>
  <si>
    <t>103015-84-5</t>
  </si>
  <si>
    <t>103055-07-8</t>
  </si>
  <si>
    <t>103112-35-2</t>
  </si>
  <si>
    <t>Azo compounds</t>
  </si>
  <si>
    <t>103122-66-3</t>
  </si>
  <si>
    <t>Thioaminocarbonyl compounds, Aminocarbonyl compounds</t>
  </si>
  <si>
    <t>103300-89-6</t>
  </si>
  <si>
    <t>103300-91-0</t>
  </si>
  <si>
    <t>10332-33-9</t>
  </si>
  <si>
    <t>103577-66-8</t>
  </si>
  <si>
    <t>103597-45-1</t>
  </si>
  <si>
    <t>Alkylphenols, Benzotriazols</t>
  </si>
  <si>
    <t>10381-36-9</t>
  </si>
  <si>
    <t>Glycol ethers, Alkylphenols</t>
  </si>
  <si>
    <t>104-40-5</t>
  </si>
  <si>
    <t>104147-32-2</t>
  </si>
  <si>
    <t>104333-00-8</t>
  </si>
  <si>
    <t>10442-83-8</t>
  </si>
  <si>
    <t>10486-00-7</t>
  </si>
  <si>
    <t>10493-43-3</t>
  </si>
  <si>
    <t>105024-66-6</t>
  </si>
  <si>
    <t>Organosilicones</t>
  </si>
  <si>
    <t>105529-58-6</t>
  </si>
  <si>
    <t>105641-23-4</t>
  </si>
  <si>
    <t>Chromium compounds</t>
  </si>
  <si>
    <t>105996-54-1</t>
  </si>
  <si>
    <t>106-47-8</t>
  </si>
  <si>
    <t>106-89-8</t>
  </si>
  <si>
    <t>106-91-2</t>
  </si>
  <si>
    <t>106-93-4</t>
  </si>
  <si>
    <t>106-94-5</t>
  </si>
  <si>
    <t>106-99-0</t>
  </si>
  <si>
    <t>1064076-86-3</t>
  </si>
  <si>
    <t>1064698-37-8</t>
  </si>
  <si>
    <t>106599-06-8</t>
  </si>
  <si>
    <t>1067-29-4</t>
  </si>
  <si>
    <t>1067-53-4</t>
  </si>
  <si>
    <t>107-06-2</t>
  </si>
  <si>
    <t>(Poly)halogenated alkanes</t>
  </si>
  <si>
    <t>107-13-1</t>
  </si>
  <si>
    <t>107-15-3</t>
  </si>
  <si>
    <t>Amines</t>
  </si>
  <si>
    <t>107-30-2</t>
  </si>
  <si>
    <t>1071022-26-8</t>
  </si>
  <si>
    <t>1072-63-5</t>
  </si>
  <si>
    <t>Highly reactive compounds, Azo compounds</t>
  </si>
  <si>
    <t>108-46-3</t>
  </si>
  <si>
    <t>Other Aromatics</t>
  </si>
  <si>
    <t>108-78-1</t>
  </si>
  <si>
    <t>108196-44-7</t>
  </si>
  <si>
    <t>108225-03-2</t>
  </si>
  <si>
    <t>Glycol ethers</t>
  </si>
  <si>
    <t>109202-58-6</t>
  </si>
  <si>
    <t>110-00-9</t>
  </si>
  <si>
    <t>110-54-3</t>
  </si>
  <si>
    <t>Others</t>
  </si>
  <si>
    <t>110-71-4</t>
  </si>
  <si>
    <t>1107-00-2</t>
  </si>
  <si>
    <t>11099-02-8</t>
  </si>
  <si>
    <t>111-30-8</t>
  </si>
  <si>
    <t>111-41-1</t>
  </si>
  <si>
    <t>11113-50-1</t>
  </si>
  <si>
    <t>11113-74-9</t>
  </si>
  <si>
    <t>11113-75-0</t>
  </si>
  <si>
    <t>11132-10-8</t>
  </si>
  <si>
    <t>11138-47-9</t>
  </si>
  <si>
    <t>111512-60-8</t>
  </si>
  <si>
    <t>1116-54-7</t>
  </si>
  <si>
    <t>Nitrosamines</t>
  </si>
  <si>
    <t>1118729-23-9</t>
  </si>
  <si>
    <t>112-49-2</t>
  </si>
  <si>
    <t>1120-71-4</t>
  </si>
  <si>
    <t>1121649-70-4</t>
  </si>
  <si>
    <t>112281-77-3</t>
  </si>
  <si>
    <t>113674-95-6</t>
  </si>
  <si>
    <t>1139800-98-8</t>
  </si>
  <si>
    <t>Mercury compounds</t>
  </si>
  <si>
    <t>115-25-3</t>
  </si>
  <si>
    <t>115-27-5</t>
  </si>
  <si>
    <t>(Poly)halogenated alkenes, Heterocyclic compounds</t>
  </si>
  <si>
    <t>115-86-6</t>
  </si>
  <si>
    <t>Organophosphors</t>
  </si>
  <si>
    <t>115-96-8</t>
  </si>
  <si>
    <t>Highly reactive compounds, Organophosphors</t>
  </si>
  <si>
    <t>116-15-4</t>
  </si>
  <si>
    <t>(Poly)halogenated aromatics</t>
  </si>
  <si>
    <t>117-81-7</t>
  </si>
  <si>
    <t>Phthalates, Glycol ethers</t>
  </si>
  <si>
    <t>117549-13-0</t>
  </si>
  <si>
    <t>118-74-1</t>
  </si>
  <si>
    <t>118-79-6</t>
  </si>
  <si>
    <t>118658-99-4</t>
  </si>
  <si>
    <t>1187-93-5</t>
  </si>
  <si>
    <t>1189052-95-6</t>
  </si>
  <si>
    <t>119-47-1</t>
  </si>
  <si>
    <t>Bisphenols</t>
  </si>
  <si>
    <t>119-61-9</t>
  </si>
  <si>
    <t>119-90-4</t>
  </si>
  <si>
    <t>119-93-7</t>
  </si>
  <si>
    <t>1190931-27-1</t>
  </si>
  <si>
    <t>119126-15-7</t>
  </si>
  <si>
    <t>119313-12-1</t>
  </si>
  <si>
    <t>Highly reactive compounds, Amines</t>
  </si>
  <si>
    <t>119738-06-6</t>
  </si>
  <si>
    <t>120-12-7</t>
  </si>
  <si>
    <t>Polyaromatics</t>
  </si>
  <si>
    <t>120-71-8</t>
  </si>
  <si>
    <t>120-80-9</t>
  </si>
  <si>
    <t>120-82-1</t>
  </si>
  <si>
    <t>Mineral fibres</t>
  </si>
  <si>
    <t>12004-35-2</t>
  </si>
  <si>
    <t>120068-37-3</t>
  </si>
  <si>
    <t>120068-79-3</t>
  </si>
  <si>
    <t>12007-00-0</t>
  </si>
  <si>
    <t>Nickel compounds, Boron compounds</t>
  </si>
  <si>
    <t>12007-01-1</t>
  </si>
  <si>
    <t>12007-02-2</t>
  </si>
  <si>
    <t>12008-41-2</t>
  </si>
  <si>
    <t>120100-77-8</t>
  </si>
  <si>
    <t>12031-65-1</t>
  </si>
  <si>
    <t>12035-36-8</t>
  </si>
  <si>
    <t>12035-38-0</t>
  </si>
  <si>
    <t>12035-39-1</t>
  </si>
  <si>
    <t>12035-64-2</t>
  </si>
  <si>
    <t>12035-71-1</t>
  </si>
  <si>
    <t>12035-72-2</t>
  </si>
  <si>
    <t>12040-72-1</t>
  </si>
  <si>
    <t>12054-48-7</t>
  </si>
  <si>
    <t>12059-14-2</t>
  </si>
  <si>
    <t>12068-61-0</t>
  </si>
  <si>
    <t>Nickel compounds, Arsenic compounds</t>
  </si>
  <si>
    <t>120903-40-4</t>
  </si>
  <si>
    <t>121-14-2</t>
  </si>
  <si>
    <t>121158-58-5</t>
  </si>
  <si>
    <t>12122-67-7</t>
  </si>
  <si>
    <t>Thioaminocarbonyl compounds</t>
  </si>
  <si>
    <t>12137-12-1</t>
  </si>
  <si>
    <t>12142-88-0</t>
  </si>
  <si>
    <t>121451-02-3</t>
  </si>
  <si>
    <t>121451-05-6</t>
  </si>
  <si>
    <t>121575-60-8</t>
  </si>
  <si>
    <t>12179-04-3</t>
  </si>
  <si>
    <t>122-60-1</t>
  </si>
  <si>
    <t>122-66-7</t>
  </si>
  <si>
    <t>Hydrazines, Aromatic amines</t>
  </si>
  <si>
    <t>12201-89-7</t>
  </si>
  <si>
    <t>1220100-43-5</t>
  </si>
  <si>
    <t>1222-05-5</t>
  </si>
  <si>
    <t>1224429-82-6</t>
  </si>
  <si>
    <t>122499-17-6</t>
  </si>
  <si>
    <t>12267-73-1</t>
  </si>
  <si>
    <t>12280-03-4</t>
  </si>
  <si>
    <t>1228350-17-1</t>
  </si>
  <si>
    <t>1229654-66-3</t>
  </si>
  <si>
    <t>123-39-7</t>
  </si>
  <si>
    <t>Aminocarbonyl compounds</t>
  </si>
  <si>
    <t>123-77-3</t>
  </si>
  <si>
    <t>123-91-1</t>
  </si>
  <si>
    <t>123215-04-3</t>
  </si>
  <si>
    <t>12510-42-8</t>
  </si>
  <si>
    <t>12519-85-6</t>
  </si>
  <si>
    <t>126-99-8</t>
  </si>
  <si>
    <t>12607-70-4</t>
  </si>
  <si>
    <t>12619-90-8</t>
  </si>
  <si>
    <t>12653-76-8</t>
  </si>
  <si>
    <t>Chromium compounds, Lead compounds</t>
  </si>
  <si>
    <t>126586-91-2</t>
  </si>
  <si>
    <t>12673-58-4</t>
  </si>
  <si>
    <t>127-18-4</t>
  </si>
  <si>
    <t>(Poly)halogenated alkenes</t>
  </si>
  <si>
    <t>127-19-5</t>
  </si>
  <si>
    <t>12737-30-3</t>
  </si>
  <si>
    <t>Nickel compounds, Cobalt compounds</t>
  </si>
  <si>
    <t>128-37-0</t>
  </si>
  <si>
    <t>1280222-90-3</t>
  </si>
  <si>
    <t>129-00-0</t>
  </si>
  <si>
    <t>Polyaromatics, Petroleum</t>
  </si>
  <si>
    <t>1303-00-0</t>
  </si>
  <si>
    <t>Arsenic compounds</t>
  </si>
  <si>
    <t>1303-28-2</t>
  </si>
  <si>
    <t>1303-86-2</t>
  </si>
  <si>
    <t>1303-96-4</t>
  </si>
  <si>
    <t>1304-56-9</t>
  </si>
  <si>
    <t>Beryllium compounds</t>
  </si>
  <si>
    <t>130755-46-3</t>
  </si>
  <si>
    <t>130841-23-5</t>
  </si>
  <si>
    <t>1309-64-4</t>
  </si>
  <si>
    <t>Antimony compounds</t>
  </si>
  <si>
    <t>131-55-5</t>
  </si>
  <si>
    <t>131-56-6</t>
  </si>
  <si>
    <t>131-57-7</t>
  </si>
  <si>
    <t>1313-99-1</t>
  </si>
  <si>
    <t>13138-45-9</t>
  </si>
  <si>
    <t>1314-04-1</t>
  </si>
  <si>
    <t>1314-05-2</t>
  </si>
  <si>
    <t>1314-06-3</t>
  </si>
  <si>
    <t>13149-00-3</t>
  </si>
  <si>
    <t>131651-65-5</t>
  </si>
  <si>
    <t>13171-18-1</t>
  </si>
  <si>
    <t>132-32-1</t>
  </si>
  <si>
    <t>132182-92-4</t>
  </si>
  <si>
    <t>132207-32-0</t>
  </si>
  <si>
    <t>13252-13-6</t>
  </si>
  <si>
    <t>1327-53-3</t>
  </si>
  <si>
    <t>133-49-3</t>
  </si>
  <si>
    <t>1330-43-4</t>
  </si>
  <si>
    <t>1332-21-4</t>
  </si>
  <si>
    <t>1333-73-9</t>
  </si>
  <si>
    <t>133331-77-8</t>
  </si>
  <si>
    <t>13360-57-1</t>
  </si>
  <si>
    <t>1337538-18-7</t>
  </si>
  <si>
    <t>133937-72-1</t>
  </si>
  <si>
    <t>13429-24-8</t>
  </si>
  <si>
    <t>134605-64-4</t>
  </si>
  <si>
    <t>13462-88-9</t>
  </si>
  <si>
    <t>13462-90-3</t>
  </si>
  <si>
    <t>13463-39-3</t>
  </si>
  <si>
    <t>13464-97-6</t>
  </si>
  <si>
    <t>13472-08-7</t>
  </si>
  <si>
    <t>13477-70-8</t>
  </si>
  <si>
    <t>13517-20-9</t>
  </si>
  <si>
    <t>13560-89-9</t>
  </si>
  <si>
    <t>(Poly)halogenated alkanes, (Poly)halogenated alkenes</t>
  </si>
  <si>
    <t>135821-03-3</t>
  </si>
  <si>
    <t>135821-74-8</t>
  </si>
  <si>
    <t>13637-71-3</t>
  </si>
  <si>
    <t>13654-40-5</t>
  </si>
  <si>
    <t>13674-84-5</t>
  </si>
  <si>
    <t>13674-87-8</t>
  </si>
  <si>
    <t>13689-92-4</t>
  </si>
  <si>
    <t>137-17-7</t>
  </si>
  <si>
    <t>137-26-8</t>
  </si>
  <si>
    <t>137-30-4</t>
  </si>
  <si>
    <t>137-42-8</t>
  </si>
  <si>
    <t>13701-59-2</t>
  </si>
  <si>
    <t>1372804-76-6</t>
  </si>
  <si>
    <t>13770-89-3</t>
  </si>
  <si>
    <t>13775-54-7</t>
  </si>
  <si>
    <t>Lead compounds, Boron compounds</t>
  </si>
  <si>
    <t>13840-56-7</t>
  </si>
  <si>
    <t>13842-46-1</t>
  </si>
  <si>
    <t>139-65-1</t>
  </si>
  <si>
    <t>139566-53-3</t>
  </si>
  <si>
    <t>1398610-04-2</t>
  </si>
  <si>
    <t>140-66-9</t>
  </si>
  <si>
    <t>140911-33-7</t>
  </si>
  <si>
    <t>14166-21-3</t>
  </si>
  <si>
    <t>14177-51-6</t>
  </si>
  <si>
    <t>14177-55-0</t>
  </si>
  <si>
    <t>1417782-28-5</t>
  </si>
  <si>
    <t>14216-75-2</t>
  </si>
  <si>
    <t>142636-88-2</t>
  </si>
  <si>
    <t>142731-63-3</t>
  </si>
  <si>
    <t>142844-00-6_1</t>
  </si>
  <si>
    <t>142844-00-6_2</t>
  </si>
  <si>
    <t>142994-05-6</t>
  </si>
  <si>
    <t>143-24-8</t>
  </si>
  <si>
    <t>14312-40-4</t>
  </si>
  <si>
    <t>14332-34-4</t>
  </si>
  <si>
    <t>143701-81-9</t>
  </si>
  <si>
    <t>143860-04-2</t>
  </si>
  <si>
    <t>144317-44-2</t>
  </si>
  <si>
    <t>14448-18-1</t>
  </si>
  <si>
    <t>1446013-08-6</t>
  </si>
  <si>
    <t>144740-59-0</t>
  </si>
  <si>
    <t>145022-44-2</t>
  </si>
  <si>
    <t>14507-36-9</t>
  </si>
  <si>
    <t>14550-87-9</t>
  </si>
  <si>
    <t>145963-84-4</t>
  </si>
  <si>
    <t>1464-53-5</t>
  </si>
  <si>
    <t>14708-14-6</t>
  </si>
  <si>
    <t>1471311-26-8</t>
  </si>
  <si>
    <t>14721-18-7</t>
  </si>
  <si>
    <t>Nickel compounds, Chromium compounds</t>
  </si>
  <si>
    <t>1472634-24-4</t>
  </si>
  <si>
    <t>1478-61-1</t>
  </si>
  <si>
    <t>148-24-3</t>
  </si>
  <si>
    <t>148043-73-6</t>
  </si>
  <si>
    <t>148292-43-7</t>
  </si>
  <si>
    <t>148292-47-1</t>
  </si>
  <si>
    <t>148434-03-1</t>
  </si>
  <si>
    <t>148477-71-8</t>
  </si>
  <si>
    <t>Highly reactive compounds, (Poly)halogenated aromatics</t>
  </si>
  <si>
    <t>14874-78-3</t>
  </si>
  <si>
    <t>14890-53-0</t>
  </si>
  <si>
    <t>1493-13-6</t>
  </si>
  <si>
    <t>14977-61-8</t>
  </si>
  <si>
    <t>149935-01-3</t>
  </si>
  <si>
    <t>14998-37-9</t>
  </si>
  <si>
    <t>1506-02-1</t>
  </si>
  <si>
    <t>15060-62-5</t>
  </si>
  <si>
    <t>15087-24-8</t>
  </si>
  <si>
    <t>151-56-4</t>
  </si>
  <si>
    <t>15120-21-5</t>
  </si>
  <si>
    <t>1514-82-5</t>
  </si>
  <si>
    <t>151798-26-4</t>
  </si>
  <si>
    <t>1522-92-5</t>
  </si>
  <si>
    <t>15290-77-4</t>
  </si>
  <si>
    <t>1547-26-8</t>
  </si>
  <si>
    <t>15571-58-1</t>
  </si>
  <si>
    <t>15586-38-6</t>
  </si>
  <si>
    <t>15606-95-8</t>
  </si>
  <si>
    <t>156294-54-1</t>
  </si>
  <si>
    <t>15699-18-0</t>
  </si>
  <si>
    <t>15780-33-3</t>
  </si>
  <si>
    <t>15843-02-4</t>
  </si>
  <si>
    <t>15851-52-2</t>
  </si>
  <si>
    <t>15852-21-8</t>
  </si>
  <si>
    <t>1589-47-5</t>
  </si>
  <si>
    <t>16039-61-5</t>
  </si>
  <si>
    <t>16071-86-6</t>
  </si>
  <si>
    <t>16083-14-0</t>
  </si>
  <si>
    <t>16090-14-5</t>
  </si>
  <si>
    <t>161075-00-9</t>
  </si>
  <si>
    <t>161611-74-1</t>
  </si>
  <si>
    <t>1623-05-8</t>
  </si>
  <si>
    <t>16337-84-1</t>
  </si>
  <si>
    <t>1634-04-4</t>
  </si>
  <si>
    <t>163702-05-4</t>
  </si>
  <si>
    <t>163702-06-5</t>
  </si>
  <si>
    <t>163702-07-6</t>
  </si>
  <si>
    <t>163702-08-7</t>
  </si>
  <si>
    <t>164058-22-4</t>
  </si>
  <si>
    <t>1644-11-7</t>
  </si>
  <si>
    <t>1645-83-6</t>
  </si>
  <si>
    <t>1671066-25-3</t>
  </si>
  <si>
    <t>16812-54-7</t>
  </si>
  <si>
    <t>1708962-18-8</t>
  </si>
  <si>
    <t>17169-61-8</t>
  </si>
  <si>
    <t>1718-52-1</t>
  </si>
  <si>
    <t>173903-15-6</t>
  </si>
  <si>
    <t>17404-66-9</t>
  </si>
  <si>
    <t>174899-82-2</t>
  </si>
  <si>
    <t>17527-29-6</t>
  </si>
  <si>
    <t>1770781-13-9</t>
  </si>
  <si>
    <t>1793073-25-2</t>
  </si>
  <si>
    <t>1800-91-5</t>
  </si>
  <si>
    <t>1805-22-7</t>
  </si>
  <si>
    <t>1809816-36-1</t>
  </si>
  <si>
    <t>181587-01-9</t>
  </si>
  <si>
    <t>1824346-00-0</t>
  </si>
  <si>
    <t>18283-82-4</t>
  </si>
  <si>
    <t>183196-57-8</t>
  </si>
  <si>
    <t>18599-22-9</t>
  </si>
  <si>
    <t>186825-36-5</t>
  </si>
  <si>
    <t>18718-11-1</t>
  </si>
  <si>
    <t>18721-51-2</t>
  </si>
  <si>
    <t>1885-48-9</t>
  </si>
  <si>
    <t>189-55-9</t>
  </si>
  <si>
    <t>189-64-0</t>
  </si>
  <si>
    <t>191-24-2</t>
  </si>
  <si>
    <t>191-30-0</t>
  </si>
  <si>
    <t>19190-61-5</t>
  </si>
  <si>
    <t>192-97-2</t>
  </si>
  <si>
    <t>1937-37-7</t>
  </si>
  <si>
    <t>19372-20-4</t>
  </si>
  <si>
    <t>1939-27-1</t>
  </si>
  <si>
    <t>19430-93-4</t>
  </si>
  <si>
    <t>19438-60-9</t>
  </si>
  <si>
    <t>194999-85-4</t>
  </si>
  <si>
    <t>1987-50-4</t>
  </si>
  <si>
    <t>198840-65-2</t>
  </si>
  <si>
    <t>199327-61-2</t>
  </si>
  <si>
    <t>20039-37-6</t>
  </si>
  <si>
    <t>20109-59-5</t>
  </si>
  <si>
    <t>203743-03-7</t>
  </si>
  <si>
    <t>2040-90-6</t>
  </si>
  <si>
    <t>2043-55-2</t>
  </si>
  <si>
    <t>2043-57-4</t>
  </si>
  <si>
    <t>205-82-3</t>
  </si>
  <si>
    <t>205-99-2</t>
  </si>
  <si>
    <t>20543-06-0</t>
  </si>
  <si>
    <t>206-44-0</t>
  </si>
  <si>
    <t>2062-98-8</t>
  </si>
  <si>
    <t>207-08-9</t>
  </si>
  <si>
    <t>208338-50-5</t>
  </si>
  <si>
    <t>21049-36-5</t>
  </si>
  <si>
    <t>210555-94-5</t>
  </si>
  <si>
    <t>21136-70-9</t>
  </si>
  <si>
    <t>21145-77-7</t>
  </si>
  <si>
    <t>212335-64-3</t>
  </si>
  <si>
    <t>213974-85-7</t>
  </si>
  <si>
    <t>214353-17-0</t>
  </si>
  <si>
    <t>21436-97-5</t>
  </si>
  <si>
    <t>2144-53-8</t>
  </si>
  <si>
    <t>21615-47-4</t>
  </si>
  <si>
    <t>2164-17-2</t>
  </si>
  <si>
    <t>2170099-74-6</t>
  </si>
  <si>
    <t>21784-78-1</t>
  </si>
  <si>
    <t>218-01-9</t>
  </si>
  <si>
    <t>220133-51-7</t>
  </si>
  <si>
    <t>22042-96-2</t>
  </si>
  <si>
    <t>220689-12-3</t>
  </si>
  <si>
    <t>2223-95-2</t>
  </si>
  <si>
    <t>22398-80-7</t>
  </si>
  <si>
    <t>22454-04-2</t>
  </si>
  <si>
    <t>22605-92-1</t>
  </si>
  <si>
    <t>22673-19-4</t>
  </si>
  <si>
    <t>2338-76-3</t>
  </si>
  <si>
    <t>2356-53-8</t>
  </si>
  <si>
    <t>2374-14-3</t>
  </si>
  <si>
    <t>24279-39-8</t>
  </si>
  <si>
    <t>2451-62-9</t>
  </si>
  <si>
    <t>246871-16-9</t>
  </si>
  <si>
    <t>2475-45-8</t>
  </si>
  <si>
    <t>25013-16-5</t>
  </si>
  <si>
    <t>25154-52-3</t>
  </si>
  <si>
    <t>25155-23-1</t>
  </si>
  <si>
    <t>25214-70-4</t>
  </si>
  <si>
    <t>25291-17-2</t>
  </si>
  <si>
    <t>25321-14-6</t>
  </si>
  <si>
    <t>25376-45-8</t>
  </si>
  <si>
    <t>255387-46-3</t>
  </si>
  <si>
    <t>25550-51-0</t>
  </si>
  <si>
    <t>255881-94-8</t>
  </si>
  <si>
    <t>25628-08-4</t>
  </si>
  <si>
    <t>25713-60-4</t>
  </si>
  <si>
    <t>25747-83-5</t>
  </si>
  <si>
    <t>2580-56-5</t>
  </si>
  <si>
    <t>Aromatic amines, Highly reactive compounds</t>
  </si>
  <si>
    <t>25973-55-1</t>
  </si>
  <si>
    <t>2602-46-2</t>
  </si>
  <si>
    <t>26040-51-7</t>
  </si>
  <si>
    <t>Phthalates, (Poly)halogenated aromatics</t>
  </si>
  <si>
    <t>26043-11-8</t>
  </si>
  <si>
    <t>260980-89-0</t>
  </si>
  <si>
    <t>2641-34-1</t>
  </si>
  <si>
    <t>26523-78-4</t>
  </si>
  <si>
    <t>26543-97-5</t>
  </si>
  <si>
    <t>2687-91-4</t>
  </si>
  <si>
    <t>27016-75-7</t>
  </si>
  <si>
    <t>27140-08-5</t>
  </si>
  <si>
    <t>27147-75-7</t>
  </si>
  <si>
    <t>27193-28-8</t>
  </si>
  <si>
    <t>2730-62-3</t>
  </si>
  <si>
    <t>27314-13-2</t>
  </si>
  <si>
    <t>27366-72-9</t>
  </si>
  <si>
    <t>27459-10-5</t>
  </si>
  <si>
    <t>27603-25-4</t>
  </si>
  <si>
    <t>27619-89-2</t>
  </si>
  <si>
    <t>27619-97-2</t>
  </si>
  <si>
    <t>27637-46-3</t>
  </si>
  <si>
    <t>284461-73-0</t>
  </si>
  <si>
    <t>28553-12-0</t>
  </si>
  <si>
    <t>288-32-4</t>
  </si>
  <si>
    <t>Azo compounds, Heterocyclic compounds</t>
  </si>
  <si>
    <t>288-88-0</t>
  </si>
  <si>
    <t>288864-02-8</t>
  </si>
  <si>
    <t>29118-24-9</t>
  </si>
  <si>
    <t>29118-25-0</t>
  </si>
  <si>
    <t>2923-16-2</t>
  </si>
  <si>
    <t>2923-18-4</t>
  </si>
  <si>
    <t>29317-63-3</t>
  </si>
  <si>
    <t>294-62-2</t>
  </si>
  <si>
    <t>29420-49-3</t>
  </si>
  <si>
    <t>29514-94-1</t>
  </si>
  <si>
    <t>2965-52-8</t>
  </si>
  <si>
    <t>297730-93-9</t>
  </si>
  <si>
    <t>300374-81-6</t>
  </si>
  <si>
    <t>302-01-2</t>
  </si>
  <si>
    <t>302-97-6</t>
  </si>
  <si>
    <t>303186-20-1</t>
  </si>
  <si>
    <t>303186-36-9</t>
  </si>
  <si>
    <t>3033-77-0</t>
  </si>
  <si>
    <t>3050-88-2</t>
  </si>
  <si>
    <t>306-91-2</t>
  </si>
  <si>
    <t>306-94-5</t>
  </si>
  <si>
    <t>3063-94-3</t>
  </si>
  <si>
    <t>307-08-4</t>
  </si>
  <si>
    <t>307-34-6</t>
  </si>
  <si>
    <t>30784-27-1</t>
  </si>
  <si>
    <t>30784-30-6</t>
  </si>
  <si>
    <t>30784-31-7</t>
  </si>
  <si>
    <t>30784-32-8</t>
  </si>
  <si>
    <t>308068-56-6</t>
  </si>
  <si>
    <t>Carbon nanotubes</t>
  </si>
  <si>
    <t>3147-75-9</t>
  </si>
  <si>
    <t>31631-13-7</t>
  </si>
  <si>
    <t>3165-93-3</t>
  </si>
  <si>
    <t>31748-25-1</t>
  </si>
  <si>
    <t>32539-16-5</t>
  </si>
  <si>
    <t>327-78-6</t>
  </si>
  <si>
    <t>328-90-5</t>
  </si>
  <si>
    <t>3296-90-0</t>
  </si>
  <si>
    <t>33104-11-9</t>
  </si>
  <si>
    <t>33204-76-1</t>
  </si>
  <si>
    <t>332350-90-0</t>
  </si>
  <si>
    <t>332350-93-3</t>
  </si>
  <si>
    <t>3330-14-1</t>
  </si>
  <si>
    <t>3333-67-3</t>
  </si>
  <si>
    <t>334-88-3</t>
  </si>
  <si>
    <t>33454-82-9</t>
  </si>
  <si>
    <t>335-05-7</t>
  </si>
  <si>
    <t>335-27-3</t>
  </si>
  <si>
    <t>335-36-4</t>
  </si>
  <si>
    <t>335-42-2</t>
  </si>
  <si>
    <t>335-77-3</t>
  </si>
  <si>
    <t>335-99-9</t>
  </si>
  <si>
    <t>338-83-0</t>
  </si>
  <si>
    <t>3380-34-5</t>
  </si>
  <si>
    <t>33831-83-3</t>
  </si>
  <si>
    <t>34451-26-8</t>
  </si>
  <si>
    <t>34454-97-2</t>
  </si>
  <si>
    <t>34455-00-0</t>
  </si>
  <si>
    <t>34455-22-6</t>
  </si>
  <si>
    <t>34455-29-3</t>
  </si>
  <si>
    <t>34492-97-2</t>
  </si>
  <si>
    <t>34642-43-8</t>
  </si>
  <si>
    <t>352-87-4</t>
  </si>
  <si>
    <t>35397-13-8</t>
  </si>
  <si>
    <t>354-32-5</t>
  </si>
  <si>
    <t>354-38-1</t>
  </si>
  <si>
    <t>354-64-3</t>
  </si>
  <si>
    <t>355-02-2</t>
  </si>
  <si>
    <t>355-04-4</t>
  </si>
  <si>
    <t>355-37-3</t>
  </si>
  <si>
    <t>355-42-0</t>
  </si>
  <si>
    <t>355-43-1</t>
  </si>
  <si>
    <t>355-46-4</t>
  </si>
  <si>
    <t>355-93-1</t>
  </si>
  <si>
    <t>357624-15-8</t>
  </si>
  <si>
    <t>358-23-6</t>
  </si>
  <si>
    <t>360-64-5</t>
  </si>
  <si>
    <t>36026-88-7</t>
  </si>
  <si>
    <t>36097-07-1</t>
  </si>
  <si>
    <t>3622-84-2</t>
  </si>
  <si>
    <t>36341-27-2</t>
  </si>
  <si>
    <t>364069-33-0</t>
  </si>
  <si>
    <t>36437-37-3</t>
  </si>
  <si>
    <t>3648-18-8</t>
  </si>
  <si>
    <t>3648-20-2</t>
  </si>
  <si>
    <t>36483-57-5</t>
  </si>
  <si>
    <t>365400-11-9</t>
  </si>
  <si>
    <t>36861-47-9</t>
  </si>
  <si>
    <t>Lead compounds, Arsenic compounds</t>
  </si>
  <si>
    <t>372-29-2</t>
  </si>
  <si>
    <t>372-31-6</t>
  </si>
  <si>
    <t>3724-43-4</t>
  </si>
  <si>
    <t>37244-98-7</t>
  </si>
  <si>
    <t>373-02-4</t>
  </si>
  <si>
    <t>37321-15-6</t>
  </si>
  <si>
    <t>374-27-6</t>
  </si>
  <si>
    <t>37486-69-4</t>
  </si>
  <si>
    <t>375-03-1</t>
  </si>
  <si>
    <t>375-72-4</t>
  </si>
  <si>
    <t>375-73-5</t>
  </si>
  <si>
    <t>375-85-9</t>
  </si>
  <si>
    <t>37526-59-3</t>
  </si>
  <si>
    <t>37853-59-1</t>
  </si>
  <si>
    <t>37872-24-5</t>
  </si>
  <si>
    <t>37894-46-5</t>
  </si>
  <si>
    <t>382-10-5</t>
  </si>
  <si>
    <t>382-28-5</t>
  </si>
  <si>
    <t>383-63-1</t>
  </si>
  <si>
    <t>38436-16-7</t>
  </si>
  <si>
    <t>3846-71-7</t>
  </si>
  <si>
    <t>3864-99-1</t>
  </si>
  <si>
    <t>3906-55-6</t>
  </si>
  <si>
    <t>391232-40-9</t>
  </si>
  <si>
    <t>39156-41-7</t>
  </si>
  <si>
    <t>393-75-9</t>
  </si>
  <si>
    <t>39819-65-3</t>
  </si>
  <si>
    <t>399-95-1</t>
  </si>
  <si>
    <t>400-38-4</t>
  </si>
  <si>
    <t>405514-94-5</t>
  </si>
  <si>
    <t>40573-09-9</t>
  </si>
  <si>
    <t>406-78-0</t>
  </si>
  <si>
    <t>407-25-0</t>
  </si>
  <si>
    <t>40722-80-3</t>
  </si>
  <si>
    <t>4089-58-1</t>
  </si>
  <si>
    <t>421-50-1</t>
  </si>
  <si>
    <t>421-73-8</t>
  </si>
  <si>
    <t>421-85-2</t>
  </si>
  <si>
    <t>422-61-7</t>
  </si>
  <si>
    <t>423-39-2</t>
  </si>
  <si>
    <t>423-55-2</t>
  </si>
  <si>
    <t>423-62-1</t>
  </si>
  <si>
    <t>Parabens</t>
  </si>
  <si>
    <t>425-38-7</t>
  </si>
  <si>
    <t>42532-60-5</t>
  </si>
  <si>
    <t>4274-38-8</t>
  </si>
  <si>
    <t>428-59-1</t>
  </si>
  <si>
    <t>429-60-7</t>
  </si>
  <si>
    <t>431-47-0</t>
  </si>
  <si>
    <t>43100-47-6</t>
  </si>
  <si>
    <t>4454-16-4</t>
  </si>
  <si>
    <t>449177-94-0</t>
  </si>
  <si>
    <t>455-19-6</t>
  </si>
  <si>
    <t>48122-14-1</t>
  </si>
  <si>
    <t>484024-67-1</t>
  </si>
  <si>
    <t>4995-91-9</t>
  </si>
  <si>
    <t>50-00-0</t>
  </si>
  <si>
    <t>50-32-8</t>
  </si>
  <si>
    <t>503155-89-3</t>
  </si>
  <si>
    <t>507453-86-3</t>
  </si>
  <si>
    <t>51-79-6</t>
  </si>
  <si>
    <t>511540-64-0</t>
  </si>
  <si>
    <t>513-79-1</t>
  </si>
  <si>
    <t>5146-66-7</t>
  </si>
  <si>
    <t>51594-55-9</t>
  </si>
  <si>
    <t>51818-56-5</t>
  </si>
  <si>
    <t>51851-37-7</t>
  </si>
  <si>
    <t>52033-74-6</t>
  </si>
  <si>
    <t>5216-25-1</t>
  </si>
  <si>
    <t>52299-25-9</t>
  </si>
  <si>
    <t>52427-13-1</t>
  </si>
  <si>
    <t>52434-90-9</t>
  </si>
  <si>
    <t>524709-77-1</t>
  </si>
  <si>
    <t>52502-12-2</t>
  </si>
  <si>
    <t>52625-25-9</t>
  </si>
  <si>
    <t>53-70-3</t>
  </si>
  <si>
    <t>531-85-1</t>
  </si>
  <si>
    <t>531-86-2</t>
  </si>
  <si>
    <t>540-73-8</t>
  </si>
  <si>
    <t>540-97-6</t>
  </si>
  <si>
    <t>54079-53-7</t>
  </si>
  <si>
    <t>541-02-6</t>
  </si>
  <si>
    <t>542-56-3</t>
  </si>
  <si>
    <t>542-88-1</t>
  </si>
  <si>
    <t>5466-77-3</t>
  </si>
  <si>
    <t>547-67-1</t>
  </si>
  <si>
    <t>548-62-9</t>
  </si>
  <si>
    <t>55120-75-7</t>
  </si>
  <si>
    <t>552-30-7</t>
  </si>
  <si>
    <t>553-00-4</t>
  </si>
  <si>
    <t>Aromatic amines, Polyaromatics</t>
  </si>
  <si>
    <t>553-71-9</t>
  </si>
  <si>
    <t>5543-57-7</t>
  </si>
  <si>
    <t>5543-58-8</t>
  </si>
  <si>
    <t>556-52-5</t>
  </si>
  <si>
    <t>556-67-2</t>
  </si>
  <si>
    <t>557-19-7</t>
  </si>
  <si>
    <t>5571-36-8</t>
  </si>
  <si>
    <t>5590-18-1</t>
  </si>
  <si>
    <t>56-55-3</t>
  </si>
  <si>
    <t>561-41-1</t>
  </si>
  <si>
    <t>5625-90-1</t>
  </si>
  <si>
    <t>56425-84-4</t>
  </si>
  <si>
    <t>569-61-9</t>
  </si>
  <si>
    <t>57-14-7</t>
  </si>
  <si>
    <t>57-57-8</t>
  </si>
  <si>
    <t>57044-25-4</t>
  </si>
  <si>
    <t>57110-29-9</t>
  </si>
  <si>
    <t>573-58-0</t>
  </si>
  <si>
    <t>57427-55-1</t>
  </si>
  <si>
    <t>57678-02-1</t>
  </si>
  <si>
    <t>57741-47-6</t>
  </si>
  <si>
    <t>577705-90-9</t>
  </si>
  <si>
    <t>581-89-5</t>
  </si>
  <si>
    <t>Polyaromatics, Nitro compounds</t>
  </si>
  <si>
    <t>58591-45-0</t>
  </si>
  <si>
    <t>59-88-1</t>
  </si>
  <si>
    <t>592-62-1</t>
  </si>
  <si>
    <t>593-60-2</t>
  </si>
  <si>
    <t>59493-72-0</t>
  </si>
  <si>
    <t>59587-38-1</t>
  </si>
  <si>
    <t>59653-74-6</t>
  </si>
  <si>
    <t>59938-06-6</t>
  </si>
  <si>
    <t>60-09-3</t>
  </si>
  <si>
    <t>60-34-4</t>
  </si>
  <si>
    <t>602-01-7</t>
  </si>
  <si>
    <t>602-87-9</t>
  </si>
  <si>
    <t>60207-90-1</t>
  </si>
  <si>
    <t>Azo compounds, (Poly)halogenated aromatics</t>
  </si>
  <si>
    <t>606-20-2</t>
  </si>
  <si>
    <t>610-39-9</t>
  </si>
  <si>
    <t>611-99-4</t>
  </si>
  <si>
    <t>612-52-2</t>
  </si>
  <si>
    <t>612-82-8</t>
  </si>
  <si>
    <t>612-83-9</t>
  </si>
  <si>
    <t>613-35-4</t>
  </si>
  <si>
    <t>6130-43-4</t>
  </si>
  <si>
    <t>615-05-4</t>
  </si>
  <si>
    <t>61571-06-0</t>
  </si>
  <si>
    <t>61788-32-7</t>
  </si>
  <si>
    <t>61788-76-9</t>
  </si>
  <si>
    <t>61792-09-4</t>
  </si>
  <si>
    <t>618-85-9</t>
  </si>
  <si>
    <t>619-15-8</t>
  </si>
  <si>
    <t>62-53-3</t>
  </si>
  <si>
    <t>62-55-5</t>
  </si>
  <si>
    <t>62-75-9</t>
  </si>
  <si>
    <t>620-92-8</t>
  </si>
  <si>
    <t>62037-80-3</t>
  </si>
  <si>
    <t>621-64-7</t>
  </si>
  <si>
    <t>6226-25-1</t>
  </si>
  <si>
    <t>625-45-6</t>
  </si>
  <si>
    <t>62880-93-7</t>
  </si>
  <si>
    <t>629-14-1</t>
  </si>
  <si>
    <t>630-08-0</t>
  </si>
  <si>
    <t>63449-39-8</t>
  </si>
  <si>
    <t>64-67-5</t>
  </si>
  <si>
    <t>64-86-8</t>
  </si>
  <si>
    <t>64338-16-5</t>
  </si>
  <si>
    <t>64628-44-0</t>
  </si>
  <si>
    <t>6465-71-0</t>
  </si>
  <si>
    <t>6465-74-3</t>
  </si>
  <si>
    <t>647-42-7</t>
  </si>
  <si>
    <t>64741-42-0</t>
  </si>
  <si>
    <t>64741-45-3</t>
  </si>
  <si>
    <t>64741-46-4</t>
  </si>
  <si>
    <t>64741-47-5</t>
  </si>
  <si>
    <t>64741-48-6</t>
  </si>
  <si>
    <t>64741-50-0</t>
  </si>
  <si>
    <t>64741-51-1</t>
  </si>
  <si>
    <t>64741-52-2</t>
  </si>
  <si>
    <t>64741-53-3</t>
  </si>
  <si>
    <t>64741-54-4</t>
  </si>
  <si>
    <t>64741-55-5</t>
  </si>
  <si>
    <t>64741-57-7</t>
  </si>
  <si>
    <t>64741-59-9</t>
  </si>
  <si>
    <t>64741-60-2</t>
  </si>
  <si>
    <t>64741-61-3</t>
  </si>
  <si>
    <t>64741-62-4</t>
  </si>
  <si>
    <t>64741-63-5</t>
  </si>
  <si>
    <t>64741-64-6</t>
  </si>
  <si>
    <t>64741-67-9</t>
  </si>
  <si>
    <t>64741-69-1</t>
  </si>
  <si>
    <t>64741-70-4</t>
  </si>
  <si>
    <t>64741-74-8</t>
  </si>
  <si>
    <t>64741-75-9</t>
  </si>
  <si>
    <t>64741-76-0</t>
  </si>
  <si>
    <t>64741-78-2</t>
  </si>
  <si>
    <t>64741-80-6</t>
  </si>
  <si>
    <t>64741-81-7</t>
  </si>
  <si>
    <t>64741-82-8</t>
  </si>
  <si>
    <t>64741-83-9</t>
  </si>
  <si>
    <t>64741-86-2</t>
  </si>
  <si>
    <t>64741-87-3</t>
  </si>
  <si>
    <t>64741-95-3</t>
  </si>
  <si>
    <t>64742-01-4</t>
  </si>
  <si>
    <t>64742-05-8</t>
  </si>
  <si>
    <t>64742-44-5</t>
  </si>
  <si>
    <t>64742-59-2</t>
  </si>
  <si>
    <t>64742-66-1</t>
  </si>
  <si>
    <t>64742-70-7</t>
  </si>
  <si>
    <t>64742-73-0</t>
  </si>
  <si>
    <t>64742-78-5</t>
  </si>
  <si>
    <t>64742-79-6</t>
  </si>
  <si>
    <t>64742-83-2</t>
  </si>
  <si>
    <t>64742-86-5</t>
  </si>
  <si>
    <t>64742-90-1</t>
  </si>
  <si>
    <t>64743-01-7</t>
  </si>
  <si>
    <t>64969-34-2</t>
  </si>
  <si>
    <t>64969-36-4</t>
  </si>
  <si>
    <t>651332-39-7</t>
  </si>
  <si>
    <t>65229-23-4</t>
  </si>
  <si>
    <t>65277-42-1</t>
  </si>
  <si>
    <t>65321-67-7</t>
  </si>
  <si>
    <t>65405-96-1</t>
  </si>
  <si>
    <t>65530-63-4</t>
  </si>
  <si>
    <t>65530-64-5</t>
  </si>
  <si>
    <t>65530-70-3</t>
  </si>
  <si>
    <t>65530-71-4</t>
  </si>
  <si>
    <t>65530-72-5</t>
  </si>
  <si>
    <t>65530-74-7</t>
  </si>
  <si>
    <t>65530-85-0</t>
  </si>
  <si>
    <t>65545-80-4</t>
  </si>
  <si>
    <t>65753-47-1</t>
  </si>
  <si>
    <t>65996-79-4</t>
  </si>
  <si>
    <t>66-81-9</t>
  </si>
  <si>
    <t>66003-76-7</t>
  </si>
  <si>
    <t>66003-78-9</t>
  </si>
  <si>
    <t>66711-86-2</t>
  </si>
  <si>
    <t>668-34-8</t>
  </si>
  <si>
    <t>669005-94-1</t>
  </si>
  <si>
    <t>67-66-3</t>
  </si>
  <si>
    <t>67118-55-2</t>
  </si>
  <si>
    <t>67485-29-4</t>
  </si>
  <si>
    <t>675-62-7</t>
  </si>
  <si>
    <t>67584-55-8</t>
  </si>
  <si>
    <t>67584-59-2</t>
  </si>
  <si>
    <t>677-21-4</t>
  </si>
  <si>
    <t>677-67-8</t>
  </si>
  <si>
    <t>67786-14-5</t>
  </si>
  <si>
    <t>6786-83-0</t>
  </si>
  <si>
    <t>67906-42-7</t>
  </si>
  <si>
    <t>67952-43-6</t>
  </si>
  <si>
    <t>68-12-2</t>
  </si>
  <si>
    <t>680-31-9</t>
  </si>
  <si>
    <t>68016-03-5</t>
  </si>
  <si>
    <t>68049-83-2</t>
  </si>
  <si>
    <t>6807-17-6</t>
  </si>
  <si>
    <t>Nickel compounds, Lead compounds</t>
  </si>
  <si>
    <t>68130-36-9</t>
  </si>
  <si>
    <t>68131-75-9</t>
  </si>
  <si>
    <t>68134-22-5</t>
  </si>
  <si>
    <t>68134-59-8</t>
  </si>
  <si>
    <t>68140-18-1</t>
  </si>
  <si>
    <t>68140-20-5</t>
  </si>
  <si>
    <t>68186-89-0</t>
  </si>
  <si>
    <t>68259-10-9</t>
  </si>
  <si>
    <t>68298-12-4</t>
  </si>
  <si>
    <t>683-18-1</t>
  </si>
  <si>
    <t>68333-22-2</t>
  </si>
  <si>
    <t>68333-25-5</t>
  </si>
  <si>
    <t>68391-11-7</t>
  </si>
  <si>
    <t>684-16-2</t>
  </si>
  <si>
    <t>68409-99-4</t>
  </si>
  <si>
    <t>68410-05-9</t>
  </si>
  <si>
    <t>68410-71-9</t>
  </si>
  <si>
    <t>68410-96-8</t>
  </si>
  <si>
    <t>68410-97-9</t>
  </si>
  <si>
    <t>68411-46-1</t>
  </si>
  <si>
    <t>68412-68-0</t>
  </si>
  <si>
    <t>68412-69-1</t>
  </si>
  <si>
    <t>68475-60-5</t>
  </si>
  <si>
    <t>68475-70-7</t>
  </si>
  <si>
    <t>68475-79-6</t>
  </si>
  <si>
    <t>68475-80-9</t>
  </si>
  <si>
    <t>68476-26-6</t>
  </si>
  <si>
    <t>68476-29-9</t>
  </si>
  <si>
    <t>68476-32-4</t>
  </si>
  <si>
    <t>68476-33-5</t>
  </si>
  <si>
    <t>68476-40-4</t>
  </si>
  <si>
    <t>68476-46-0</t>
  </si>
  <si>
    <t>68476-49-3</t>
  </si>
  <si>
    <t>68476-50-6</t>
  </si>
  <si>
    <t>68476-55-1</t>
  </si>
  <si>
    <t>68476-85-7</t>
  </si>
  <si>
    <t>68476-86-8</t>
  </si>
  <si>
    <t>68477-33-8</t>
  </si>
  <si>
    <t>68477-35-0</t>
  </si>
  <si>
    <t>68477-38-3</t>
  </si>
  <si>
    <t>68477-50-9</t>
  </si>
  <si>
    <t>68477-53-2</t>
  </si>
  <si>
    <t>68477-69-0</t>
  </si>
  <si>
    <t>68477-71-4</t>
  </si>
  <si>
    <t>68477-77-0</t>
  </si>
  <si>
    <t>68477-83-8</t>
  </si>
  <si>
    <t>68477-87-2</t>
  </si>
  <si>
    <t>68477-90-7</t>
  </si>
  <si>
    <t>68478-17-1</t>
  </si>
  <si>
    <t>68512-62-9</t>
  </si>
  <si>
    <t>68512-91-4</t>
  </si>
  <si>
    <t>68513-02-0</t>
  </si>
  <si>
    <t>68513-03-1</t>
  </si>
  <si>
    <t>68513-66-6</t>
  </si>
  <si>
    <t>68513-69-9</t>
  </si>
  <si>
    <t>68514-79-4</t>
  </si>
  <si>
    <t>68515-42-4</t>
  </si>
  <si>
    <t>68515-48-0</t>
  </si>
  <si>
    <t>68515-51-5</t>
  </si>
  <si>
    <t>68515-84-4</t>
  </si>
  <si>
    <t>68516-20-1</t>
  </si>
  <si>
    <t>68527-18-4</t>
  </si>
  <si>
    <t>68527-23-1</t>
  </si>
  <si>
    <t>68527-26-4</t>
  </si>
  <si>
    <t>68527-27-5</t>
  </si>
  <si>
    <t>68553-00-4</t>
  </si>
  <si>
    <t>68602-83-5</t>
  </si>
  <si>
    <t>68603-08-7</t>
  </si>
  <si>
    <t>68606-10-0</t>
  </si>
  <si>
    <t>68606-11-1</t>
  </si>
  <si>
    <t>68606-26-8</t>
  </si>
  <si>
    <t>68607-30-7</t>
  </si>
  <si>
    <t>68610-24-2</t>
  </si>
  <si>
    <t>6863-24-7</t>
  </si>
  <si>
    <t>68648-93-1</t>
  </si>
  <si>
    <t>68783-04-0</t>
  </si>
  <si>
    <t>68783-07-3</t>
  </si>
  <si>
    <t>68783-08-4</t>
  </si>
  <si>
    <t>68783-12-0</t>
  </si>
  <si>
    <t>68783-65-3</t>
  </si>
  <si>
    <t>68783-66-4</t>
  </si>
  <si>
    <t>68814-67-5</t>
  </si>
  <si>
    <t>68814-89-1</t>
  </si>
  <si>
    <t>68919-10-8</t>
  </si>
  <si>
    <t>68919-37-9</t>
  </si>
  <si>
    <t>68921-08-4</t>
  </si>
  <si>
    <t>68955-27-1</t>
  </si>
  <si>
    <t>68955-28-2</t>
  </si>
  <si>
    <t>68955-29-3</t>
  </si>
  <si>
    <t>68955-35-1</t>
  </si>
  <si>
    <t>68989-88-8</t>
  </si>
  <si>
    <t>69012-50-6</t>
  </si>
  <si>
    <t>69045-82-5</t>
  </si>
  <si>
    <t>69045-84-7</t>
  </si>
  <si>
    <t>69116-71-8</t>
  </si>
  <si>
    <t>69116-73-0</t>
  </si>
  <si>
    <t>692-49-9</t>
  </si>
  <si>
    <t>693-98-1</t>
  </si>
  <si>
    <t>70-25-7</t>
  </si>
  <si>
    <t>700863-48-5</t>
  </si>
  <si>
    <t>700874-87-9</t>
  </si>
  <si>
    <t>70321-86-7</t>
  </si>
  <si>
    <t>70592-76-6</t>
  </si>
  <si>
    <t>70592-77-7</t>
  </si>
  <si>
    <t>70592-78-8</t>
  </si>
  <si>
    <t>70657-70-4</t>
  </si>
  <si>
    <t>70692-93-2</t>
  </si>
  <si>
    <t>70983-60-7</t>
  </si>
  <si>
    <t>70987-78-9</t>
  </si>
  <si>
    <t>71-43-2</t>
  </si>
  <si>
    <t>71-48-7</t>
  </si>
  <si>
    <t>7128-64-5</t>
  </si>
  <si>
    <t>71720-48-4</t>
  </si>
  <si>
    <t>71868-10-5</t>
  </si>
  <si>
    <t>71888-89-6</t>
  </si>
  <si>
    <t>71945-81-8</t>
  </si>
  <si>
    <t>71957-07-8</t>
  </si>
  <si>
    <t>720-94-5</t>
  </si>
  <si>
    <t>72319-19-8</t>
  </si>
  <si>
    <t>72619-32-0</t>
  </si>
  <si>
    <t>72623-85-9</t>
  </si>
  <si>
    <t>72623-86-0</t>
  </si>
  <si>
    <t>72623-87-1</t>
  </si>
  <si>
    <t>72624-02-3</t>
  </si>
  <si>
    <t>72861-06-4</t>
  </si>
  <si>
    <t>732-26-3</t>
  </si>
  <si>
    <t>73936-91-1</t>
  </si>
  <si>
    <t>74195-78-1</t>
  </si>
  <si>
    <t>74332-73-3</t>
  </si>
  <si>
    <t>7440-41-7</t>
  </si>
  <si>
    <t>7440-48-4</t>
  </si>
  <si>
    <t>74499-35-7</t>
  </si>
  <si>
    <t>74646-29-0</t>
  </si>
  <si>
    <t>74753-18-7</t>
  </si>
  <si>
    <t>74869-22-0</t>
  </si>
  <si>
    <t>75-01-4</t>
  </si>
  <si>
    <t>75-07-0</t>
  </si>
  <si>
    <t>75-12-7</t>
  </si>
  <si>
    <t>75-15-0</t>
  </si>
  <si>
    <t>75-21-8</t>
  </si>
  <si>
    <t>75-26-3</t>
  </si>
  <si>
    <t>75-55-8</t>
  </si>
  <si>
    <t>75-56-9</t>
  </si>
  <si>
    <t>75-73-0</t>
  </si>
  <si>
    <t>75-89-8</t>
  </si>
  <si>
    <t>75113-37-0</t>
  </si>
  <si>
    <t>Tin compounds, Boron compounds</t>
  </si>
  <si>
    <t>75166-30-2</t>
  </si>
  <si>
    <t>75166-31-3</t>
  </si>
  <si>
    <t>75198-93-5</t>
  </si>
  <si>
    <t>754-12-1</t>
  </si>
  <si>
    <t>755-73-7</t>
  </si>
  <si>
    <t>75579-39-4</t>
  </si>
  <si>
    <t>75579-40-7</t>
  </si>
  <si>
    <t>756-12-7</t>
  </si>
  <si>
    <t>756-13-8</t>
  </si>
  <si>
    <t>75768-65-9</t>
  </si>
  <si>
    <t>7580-31-6</t>
  </si>
  <si>
    <t>75980-60-8</t>
  </si>
  <si>
    <t>Organophosphors, Other Aromatics</t>
  </si>
  <si>
    <t>76-05-1</t>
  </si>
  <si>
    <t>761-44-4</t>
  </si>
  <si>
    <t>761441-54-7</t>
  </si>
  <si>
    <t>764-41-0</t>
  </si>
  <si>
    <t>7646-79-9</t>
  </si>
  <si>
    <t>76703-62-3</t>
  </si>
  <si>
    <t>77-09-8</t>
  </si>
  <si>
    <t>77-40-7</t>
  </si>
  <si>
    <t>77-58-7</t>
  </si>
  <si>
    <t>77-78-1</t>
  </si>
  <si>
    <t>7718-54-9</t>
  </si>
  <si>
    <t>77227-99-7</t>
  </si>
  <si>
    <t>7757-95-1</t>
  </si>
  <si>
    <t>7778-39-4</t>
  </si>
  <si>
    <t>7778-44-1</t>
  </si>
  <si>
    <t>7786-81-4</t>
  </si>
  <si>
    <t>78-67-1</t>
  </si>
  <si>
    <t>78-79-5</t>
  </si>
  <si>
    <t>78-87-5</t>
  </si>
  <si>
    <t>7803-57-8</t>
  </si>
  <si>
    <t>78560-45-9</t>
  </si>
  <si>
    <t>787582-75-6</t>
  </si>
  <si>
    <t>79-01-6</t>
  </si>
  <si>
    <t>79-06-1</t>
  </si>
  <si>
    <t>Highly reactive compounds, Aminocarbonyl compounds</t>
  </si>
  <si>
    <t>79-16-3</t>
  </si>
  <si>
    <t>79-44-7</t>
  </si>
  <si>
    <t>79-46-9</t>
  </si>
  <si>
    <t>79-94-7</t>
  </si>
  <si>
    <t>Bisphenols, (Poly)halogenated aromatics</t>
  </si>
  <si>
    <t>79456-26-1</t>
  </si>
  <si>
    <t>798556-07-7</t>
  </si>
  <si>
    <t>80-05-7</t>
  </si>
  <si>
    <t>80-07-9</t>
  </si>
  <si>
    <t>80-09-1</t>
  </si>
  <si>
    <t>80-43-3</t>
  </si>
  <si>
    <t>80-54-6</t>
  </si>
  <si>
    <t>8006-61-9</t>
  </si>
  <si>
    <t>8012-00-8</t>
  </si>
  <si>
    <t>Lead compounds, Antimony compounds</t>
  </si>
  <si>
    <t>8030-30-6</t>
  </si>
  <si>
    <t>8032-32-4</t>
  </si>
  <si>
    <t>80387-97-9</t>
  </si>
  <si>
    <t>80475-32-7</t>
  </si>
  <si>
    <t>8052-41-3</t>
  </si>
  <si>
    <t>80793-17-5</t>
  </si>
  <si>
    <t>81-15-2</t>
  </si>
  <si>
    <t>81-81-2</t>
  </si>
  <si>
    <t>817203-49-9</t>
  </si>
  <si>
    <t>82113-65-3</t>
  </si>
  <si>
    <t>82413-20-5</t>
  </si>
  <si>
    <t>838-88-0</t>
  </si>
  <si>
    <t>83803-79-6</t>
  </si>
  <si>
    <t>83834-59-7</t>
  </si>
  <si>
    <t>84-65-1</t>
  </si>
  <si>
    <t>84-66-2</t>
  </si>
  <si>
    <t>84082-38-2</t>
  </si>
  <si>
    <t>84245-12-5</t>
  </si>
  <si>
    <t>84776-06-7</t>
  </si>
  <si>
    <t>84776-07-8</t>
  </si>
  <si>
    <t>84776-45-4</t>
  </si>
  <si>
    <t>84777-06-0</t>
  </si>
  <si>
    <t>84852-15-3</t>
  </si>
  <si>
    <t>84852-35-7</t>
  </si>
  <si>
    <t>84852-36-8</t>
  </si>
  <si>
    <t>84852-37-9</t>
  </si>
  <si>
    <t>84852-39-1</t>
  </si>
  <si>
    <t>84852-53-9</t>
  </si>
  <si>
    <t>84989-04-8</t>
  </si>
  <si>
    <t>84989-06-0</t>
  </si>
  <si>
    <t>84989-07-1</t>
  </si>
  <si>
    <t>85-01-8</t>
  </si>
  <si>
    <t>85-42-7</t>
  </si>
  <si>
    <t>85049-26-9</t>
  </si>
  <si>
    <t>85116-53-6</t>
  </si>
  <si>
    <t>85116-58-1</t>
  </si>
  <si>
    <t>85116-59-2</t>
  </si>
  <si>
    <t>85135-77-9</t>
  </si>
  <si>
    <t>85136-74-9</t>
  </si>
  <si>
    <t>85166-19-4</t>
  </si>
  <si>
    <t>85422-92-0</t>
  </si>
  <si>
    <t>854904-92-0</t>
  </si>
  <si>
    <t>854904-93-1</t>
  </si>
  <si>
    <t>85508-43-6</t>
  </si>
  <si>
    <t>85508-44-7</t>
  </si>
  <si>
    <t>85508-45-8</t>
  </si>
  <si>
    <t>85508-46-9</t>
  </si>
  <si>
    <t>85509-19-9</t>
  </si>
  <si>
    <t>Azo compounds, Organosilicones</t>
  </si>
  <si>
    <t>85535-85-9</t>
  </si>
  <si>
    <t>85536-20-5</t>
  </si>
  <si>
    <t>85551-28-6</t>
  </si>
  <si>
    <t>85631-54-5</t>
  </si>
  <si>
    <t>857629-71-1</t>
  </si>
  <si>
    <t>85857-16-5</t>
  </si>
  <si>
    <t>85877-79-8</t>
  </si>
  <si>
    <t>861010-65-3</t>
  </si>
  <si>
    <t>861011-60-1</t>
  </si>
  <si>
    <t>86290-81-5</t>
  </si>
  <si>
    <t>86479-06-3</t>
  </si>
  <si>
    <t>87-61-6</t>
  </si>
  <si>
    <t>870778-34-0</t>
  </si>
  <si>
    <t>872-50-4</t>
  </si>
  <si>
    <t>87237-48-7</t>
  </si>
  <si>
    <t>87741-01-3</t>
  </si>
  <si>
    <t>88-30-2</t>
  </si>
  <si>
    <t>88-72-2</t>
  </si>
  <si>
    <t>88-85-7</t>
  </si>
  <si>
    <t>Nitro compounds, Alkylphenols</t>
  </si>
  <si>
    <t>88485-37-4</t>
  </si>
  <si>
    <t>88992-45-4</t>
  </si>
  <si>
    <t>90-04-0</t>
  </si>
  <si>
    <t>90-94-8</t>
  </si>
  <si>
    <t>90035-08-8</t>
  </si>
  <si>
    <t>90035-34-0</t>
  </si>
  <si>
    <t>90076-65-6</t>
  </si>
  <si>
    <t>90357-53-2</t>
  </si>
  <si>
    <t>90481-04-2</t>
  </si>
  <si>
    <t>90622-53-0</t>
  </si>
  <si>
    <t>90640-81-6</t>
  </si>
  <si>
    <t>90640-82-7</t>
  </si>
  <si>
    <t>90640-86-1</t>
  </si>
  <si>
    <t>90669-74-2</t>
  </si>
  <si>
    <t>90669-76-4</t>
  </si>
  <si>
    <t>90669-78-6</t>
  </si>
  <si>
    <t>908020-52-0</t>
  </si>
  <si>
    <t>90989-38-1</t>
  </si>
  <si>
    <t>90989-41-6</t>
  </si>
  <si>
    <t>91-20-3</t>
  </si>
  <si>
    <t>91-22-5</t>
  </si>
  <si>
    <t>91-23-6</t>
  </si>
  <si>
    <t>91-59-8</t>
  </si>
  <si>
    <t>91-94-1</t>
  </si>
  <si>
    <t>91-95-2</t>
  </si>
  <si>
    <t>911370-98-4</t>
  </si>
  <si>
    <t>911371-06-7</t>
  </si>
  <si>
    <t>911371-07-8</t>
  </si>
  <si>
    <t>91465-08-6</t>
  </si>
  <si>
    <t>91648-39-4</t>
  </si>
  <si>
    <t>91697-41-5</t>
  </si>
  <si>
    <t>91742-21-1</t>
  </si>
  <si>
    <t>91770-57-9</t>
  </si>
  <si>
    <t>91995-15-2</t>
  </si>
  <si>
    <t>91995-17-4</t>
  </si>
  <si>
    <t>91995-18-5</t>
  </si>
  <si>
    <t>91995-38-9</t>
  </si>
  <si>
    <t>91995-40-3</t>
  </si>
  <si>
    <t>91995-41-4</t>
  </si>
  <si>
    <t>91995-50-5</t>
  </si>
  <si>
    <t>91995-68-5</t>
  </si>
  <si>
    <t>92-67-1</t>
  </si>
  <si>
    <t>92-87-5</t>
  </si>
  <si>
    <t>92-93-3</t>
  </si>
  <si>
    <t>920-66-1</t>
  </si>
  <si>
    <t>92045-12-0</t>
  </si>
  <si>
    <t>92045-14-2</t>
  </si>
  <si>
    <t>92045-23-3</t>
  </si>
  <si>
    <t>92045-29-9</t>
  </si>
  <si>
    <t>92045-50-6</t>
  </si>
  <si>
    <t>92045-52-8</t>
  </si>
  <si>
    <t>92045-53-9</t>
  </si>
  <si>
    <t>92045-57-3</t>
  </si>
  <si>
    <t>92045-58-4</t>
  </si>
  <si>
    <t>92045-59-5</t>
  </si>
  <si>
    <t>92045-60-8</t>
  </si>
  <si>
    <t>92045-61-9</t>
  </si>
  <si>
    <t>92045-63-1</t>
  </si>
  <si>
    <t>92045-64-2</t>
  </si>
  <si>
    <t>92045-77-7</t>
  </si>
  <si>
    <t>92045-80-2</t>
  </si>
  <si>
    <t>92061-97-7</t>
  </si>
  <si>
    <t>92062-09-4</t>
  </si>
  <si>
    <t>92062-36-7</t>
  </si>
  <si>
    <t>921213-47-0</t>
  </si>
  <si>
    <t>PFAS, Bisphenols</t>
  </si>
  <si>
    <t>92129-57-2</t>
  </si>
  <si>
    <t>Nickel compounds, Copper compounds</t>
  </si>
  <si>
    <t>93165-19-6</t>
  </si>
  <si>
    <t>93571-75-6</t>
  </si>
  <si>
    <t>93572-29-3</t>
  </si>
  <si>
    <t>93572-35-1</t>
  </si>
  <si>
    <t>93572-36-2</t>
  </si>
  <si>
    <t>93572-43-1</t>
  </si>
  <si>
    <t>936914-80-6</t>
  </si>
  <si>
    <t>93763-33-8</t>
  </si>
  <si>
    <t>93763-87-2</t>
  </si>
  <si>
    <t>93821-66-0</t>
  </si>
  <si>
    <t>93920-09-3</t>
  </si>
  <si>
    <t>93920-10-6</t>
  </si>
  <si>
    <t>93924-32-4</t>
  </si>
  <si>
    <t>93924-33-5</t>
  </si>
  <si>
    <t>93925-00-9</t>
  </si>
  <si>
    <t>93951-69-0</t>
  </si>
  <si>
    <t>93983-68-7</t>
  </si>
  <si>
    <t>94-13-3</t>
  </si>
  <si>
    <t>94-26-8</t>
  </si>
  <si>
    <t>94-59-7</t>
  </si>
  <si>
    <t>94114-03-1</t>
  </si>
  <si>
    <t>94228-79-2</t>
  </si>
  <si>
    <t>94239-04-0</t>
  </si>
  <si>
    <t>94551-87-8</t>
  </si>
  <si>
    <t>Copper compounds</t>
  </si>
  <si>
    <t>94723-86-1</t>
  </si>
  <si>
    <t>94733-08-1</t>
  </si>
  <si>
    <t>94733-15-0</t>
  </si>
  <si>
    <t>95-50-1</t>
  </si>
  <si>
    <t>95-53-4</t>
  </si>
  <si>
    <t>95-69-2</t>
  </si>
  <si>
    <t>95-80-7</t>
  </si>
  <si>
    <t>95465-89-7</t>
  </si>
  <si>
    <t>957209-18-6</t>
  </si>
  <si>
    <t>96-09-3</t>
  </si>
  <si>
    <t>96-12-8</t>
  </si>
  <si>
    <t>Highly reactive compounds, (Poly)halogenated alkanes</t>
  </si>
  <si>
    <t>96-13-9</t>
  </si>
  <si>
    <t>96-18-4</t>
  </si>
  <si>
    <t>96-23-1</t>
  </si>
  <si>
    <t>96-29-7</t>
  </si>
  <si>
    <t>96-45-7</t>
  </si>
  <si>
    <t>96383-55-0</t>
  </si>
  <si>
    <t>97-56-3</t>
  </si>
  <si>
    <t>97-99-4</t>
  </si>
  <si>
    <t>97553-43-0</t>
  </si>
  <si>
    <t>97659-46-6</t>
  </si>
  <si>
    <t>97862-82-3</t>
  </si>
  <si>
    <t>97898-34-5</t>
  </si>
  <si>
    <t>97925-95-6</t>
  </si>
  <si>
    <t>98-07-7</t>
  </si>
  <si>
    <t>98-08-8</t>
  </si>
  <si>
    <t>98-17-9</t>
  </si>
  <si>
    <t>98-54-4</t>
  </si>
  <si>
    <t>98-56-6</t>
  </si>
  <si>
    <t>98-73-7</t>
  </si>
  <si>
    <t>98-95-3</t>
  </si>
  <si>
    <t>98219-47-7</t>
  </si>
  <si>
    <t>98219-64-8</t>
  </si>
  <si>
    <t>99328-50-4</t>
  </si>
  <si>
    <t>EC-402-660-9</t>
  </si>
  <si>
    <t>EC-403-050-5</t>
  </si>
  <si>
    <t>EC-407-810-7</t>
  </si>
  <si>
    <t>EC-412-790-8</t>
  </si>
  <si>
    <t>EC-413-640-4</t>
  </si>
  <si>
    <t>EC-418-810-1</t>
  </si>
  <si>
    <t>EC-421-550-1</t>
  </si>
  <si>
    <t>EC-422-270-2</t>
  </si>
  <si>
    <t>EC-423-180-6</t>
  </si>
  <si>
    <t>EC-423-820-4</t>
  </si>
  <si>
    <t>EC-426-580-9</t>
  </si>
  <si>
    <t>EC-429-480-3</t>
  </si>
  <si>
    <t>EC-432-660-4</t>
  </si>
  <si>
    <t>EC-435-960-3</t>
  </si>
  <si>
    <t>EC-441-440-7</t>
  </si>
  <si>
    <t>EC-442-750-5</t>
  </si>
  <si>
    <t>EC-443-190-4</t>
  </si>
  <si>
    <t>EC-445-820-3</t>
  </si>
  <si>
    <t>EC-454-680-2</t>
  </si>
  <si>
    <t>EC-459-330-2</t>
  </si>
  <si>
    <t>EC-468-470-3</t>
  </si>
  <si>
    <t>EC-468-740-0</t>
  </si>
  <si>
    <t>EC-468-770-4</t>
  </si>
  <si>
    <t>EC-468-790-3</t>
  </si>
  <si>
    <t>EC-473-390-7</t>
  </si>
  <si>
    <t>EC-484-290-8</t>
  </si>
  <si>
    <t>EC-484-410-9</t>
  </si>
  <si>
    <t>EC-700-540-3</t>
  </si>
  <si>
    <t>EC-700-660-6</t>
  </si>
  <si>
    <t>EC-700-720-1</t>
  </si>
  <si>
    <t>EC-700-725-9</t>
  </si>
  <si>
    <t>EC-700-755-2</t>
  </si>
  <si>
    <t>EC-903-945-5</t>
  </si>
  <si>
    <t>EC-911-467-3</t>
  </si>
  <si>
    <t>EC-938-105-7</t>
  </si>
  <si>
    <t>EC-947-520-2</t>
  </si>
  <si>
    <t>EC-950-299-5</t>
  </si>
  <si>
    <t>EC-954-921-6</t>
  </si>
  <si>
    <t>No-Cas-1</t>
  </si>
  <si>
    <t>No-Cas-2</t>
  </si>
  <si>
    <t>No-Cas-3</t>
  </si>
  <si>
    <t>Various</t>
  </si>
  <si>
    <t>Various_1</t>
  </si>
  <si>
    <t>Business Unit</t>
  </si>
  <si>
    <t>Aerospace</t>
  </si>
  <si>
    <t>Architectural Finishes</t>
  </si>
  <si>
    <t>Automotive OEM Coatings</t>
  </si>
  <si>
    <t>Automotive Refinish</t>
  </si>
  <si>
    <t>Discovery</t>
  </si>
  <si>
    <t>DYE</t>
  </si>
  <si>
    <t>Filtration Products</t>
  </si>
  <si>
    <t>OLED</t>
  </si>
  <si>
    <t>OMC</t>
  </si>
  <si>
    <t>Packaging Coatings</t>
  </si>
  <si>
    <t>Protective and Marine Coatings</t>
  </si>
  <si>
    <t>Silicas</t>
  </si>
  <si>
    <t>Teslin</t>
  </si>
  <si>
    <t>T-PPG</t>
  </si>
  <si>
    <t>Traffic Solutions</t>
  </si>
  <si>
    <t>TrueFinish</t>
  </si>
  <si>
    <t>PPG Branded Chemical Purchased Finished Goods</t>
  </si>
  <si>
    <t>Non-PPG Branded Chemical Purchased Finished Goods that meet RMIR criteria</t>
  </si>
  <si>
    <t>Non-PPG Branded Chemical Purchased Finished Goods that do not meet RMIR criteria</t>
  </si>
  <si>
    <t>Sundry Purchased Finished Goods that do not intentionally release chemicals</t>
  </si>
  <si>
    <t>Sundry Purchased Finished Goods that do intentionally release chemicals</t>
  </si>
  <si>
    <t>PFG Type</t>
  </si>
  <si>
    <t>vlookup column</t>
  </si>
  <si>
    <t>lookup</t>
  </si>
  <si>
    <t>Completing this self-declaration form is not necessary for this type of Purchased Finished Good.  Please have the supplier complete an RMIR and submit it to the GPS Raw Material Requests portal.</t>
  </si>
  <si>
    <t>Column1</t>
  </si>
  <si>
    <t>Complete the General Info and Contacts tab of this Self-Declaration form, and then have the supplier complete the remaining tabs.</t>
  </si>
  <si>
    <t>Please provide the chemical inventory statuses for the inventories below.</t>
  </si>
  <si>
    <t>Column2</t>
  </si>
  <si>
    <t>Please provide the chemical inventory statuses for the inventories below.  It is not necessary to complete the grayed-out column.</t>
  </si>
  <si>
    <t>Since this material is not a sundry, please scroll down and skip this section.</t>
  </si>
  <si>
    <t>Column3</t>
  </si>
  <si>
    <t>Since this material is considered a sundry, we will need the following information:</t>
  </si>
  <si>
    <t>Battery Type</t>
  </si>
  <si>
    <t>Other (Specify below)</t>
  </si>
  <si>
    <t>Lithium battery - UN 38.3 Test Certificate available</t>
  </si>
  <si>
    <t>Lithium battery - No UN 38.3 Test Certificate available</t>
  </si>
  <si>
    <t>Family</t>
  </si>
  <si>
    <t>Descriptions</t>
  </si>
  <si>
    <t>CAS</t>
  </si>
  <si>
    <t>Comment</t>
  </si>
  <si>
    <t>Alkylphenol ethoxylates (APE) nonionic</t>
  </si>
  <si>
    <t>4-nonyl phenol monoethoxylate</t>
  </si>
  <si>
    <t>4-nonylphenol, branched, ethoxylated</t>
  </si>
  <si>
    <t>3,6,9,12,15,18,21,24,27,30,33,36-Dodecaoxaoctatriacontan-1-ol,38-(4-nonylphenoxy)-</t>
  </si>
  <si>
    <t>3,6,9,12,15,18,21,24,27,30,33,36,39-Tridecaoxahentetracontan-1-ol, 41-(4-nonylphenoxy)-</t>
  </si>
  <si>
    <t>Nonaethylene glycol p-nonylphenyl ether</t>
  </si>
  <si>
    <t>4-t-nonylphenol diethoxylate</t>
  </si>
  <si>
    <t>44-(4-nonylphenoxy)-3,6,9,12,15,18,21,24,27,30,33,36,39,42-tetradecaoxatetratetracontan-1-ol</t>
  </si>
  <si>
    <t>4-Nonylphenol diethoxylate</t>
  </si>
  <si>
    <t>3,6,9,12,15,18,21,24,27,30-Decaoxadotriacontan-1-ol,32-(4-nonylphenoxy)-</t>
  </si>
  <si>
    <t> 3,6,9,12-Tetraoxatetradecan-1-ol, 14-(4-nonylphenoxy)-</t>
  </si>
  <si>
    <t>89-(p-Nonylphenoxy) nonacosaoxanonaoctacontan-1-ol</t>
  </si>
  <si>
    <t>Ethanol, 2-(2-(4-(1,1,3,3-tetramethylbutyl)phenoxy)ethoxy)-</t>
  </si>
  <si>
    <t>2-(4-(1,1,3,3-Tetramethylbutyl)phenoxy)ethanol</t>
  </si>
  <si>
    <t>20-(4-(1,1,3,3-Tetramethylbutyl)phenoxy)-3,6,9,12,15,18-hexaoxaicosan-1-ol</t>
  </si>
  <si>
    <t>Glycols, polyethylene, mono(p-nonylphenyl) ether</t>
  </si>
  <si>
    <t>2-(2-(2-(2-(4-(Nonan-5-yl)phenoxy)ethoxy)ethoxy)ethoxy)ethan-1-ol</t>
  </si>
  <si>
    <t>14-(nonylphenoxy)-3,6,9,12-tetraoxatetradecan-1-ol</t>
  </si>
  <si>
    <t>26-(Nonylphenoxy)-3,6,9,12,15,18,21,24-octaoxahexacosan-1-ol; Nonoxynol-9</t>
  </si>
  <si>
    <t>2-[2-(Nonylphenoxy)ethoxy]ethanol</t>
  </si>
  <si>
    <t>23-(Nonylphenoxy)-3,6,9,12,15,18,21-heptaoxatricosan-1-ol; Nonoxynol-8</t>
  </si>
  <si>
    <t>2-[2-[2-[2-[2-[2-[2-[2-[2-[2-(nonylphenoxy)ethoxy]ethoxy]ethoxy]ethoxy]ethoxy]ethoxy]ethoxy]ethoxy]ethoxy]ethanol</t>
  </si>
  <si>
    <t>Nonoxynols</t>
  </si>
  <si>
    <t>Nonoxynol-7</t>
  </si>
  <si>
    <t>2-(Nonylphenoxy)ethanol; Nonylphenol monoethoxylate</t>
  </si>
  <si>
    <t>1-ethoxy-3nonylbenzene</t>
  </si>
  <si>
    <t>p-Nonylphenol hexaethoxylate</t>
  </si>
  <si>
    <t>ISONONYLPHENOL-ETHOXYLATE</t>
  </si>
  <si>
    <t>Nonoxynol-8</t>
  </si>
  <si>
    <t>4-Nonylphenol-tri-ethoxylate</t>
  </si>
  <si>
    <t>α-(2-Nonylphenyl)-ω-hydroxy-poly(oxy-1,2-ethanediyl),</t>
  </si>
  <si>
    <t>(C9) Branched alkylphenol ethoxylate</t>
  </si>
  <si>
    <t xml:space="preserve">68412-54-4 
</t>
  </si>
  <si>
    <t>(EO&gt;14 mol)</t>
  </si>
  <si>
    <t>Polyoxyethylene (12) octylphenyl ether, branched</t>
  </si>
  <si>
    <t>2-(2-(2-(2-(4-Nonylphenoxy)ethoxy)ethoxy)ethoxy)ethanol</t>
  </si>
  <si>
    <t>Octoxynol 9</t>
  </si>
  <si>
    <t>Ethoxylated isooctylphenol</t>
  </si>
  <si>
    <t>Dodecylphenol, ethoxylated</t>
  </si>
  <si>
    <t>Nonoxynol-3</t>
  </si>
  <si>
    <t xml:space="preserve">Polyoxyethylene octylphenyl ether; Poly(oxy-1,2-ethanediyl), .alpha.-(octylphenyl)-.omega.-hydroxy- (10EO) </t>
  </si>
  <si>
    <t>Oxirane, 2-methyl-, polymer with oxirane, bis(2-oxiranylmethyl) ether</t>
  </si>
  <si>
    <t>Oxirane, 2-methyl-, polymer with oxirane, bis(2-oxiranylmethyl) ether; Ethanol, 2-[2-[2-[2-(4-nonylphenoxy)ethoxy]ethoxy]ethoxy]-, branched</t>
  </si>
  <si>
    <t>(Phenol, 4-isooctyl-, polymer with methyloxirane and oxirane )</t>
  </si>
  <si>
    <t>Alkylarylalkoxylate</t>
  </si>
  <si>
    <t>not identified</t>
  </si>
  <si>
    <t>Nonylphenolethoxylate</t>
  </si>
  <si>
    <t>Alkylphenol ethoxylate</t>
  </si>
  <si>
    <t>Nonyl phenol ethoxylates</t>
  </si>
  <si>
    <t>Nonylphenol ethoxylates</t>
  </si>
  <si>
    <t>Nonyl phenol ethoxylate</t>
  </si>
  <si>
    <t>Nonylphenol, Ethoxylated (from GPS)</t>
  </si>
  <si>
    <t>Nonylphenol Branched Ethoxylated</t>
  </si>
  <si>
    <t xml:space="preserve">Nonylphenol, branched, ethoxylated </t>
  </si>
  <si>
    <t xml:space="preserve">NPE Surfactant blend </t>
  </si>
  <si>
    <t xml:space="preserve">NPE surfactant blend </t>
  </si>
  <si>
    <t xml:space="preserve">Nonylphenol Branched Ethoxylated </t>
  </si>
  <si>
    <t>2-[4-(3,6-dimethylheptan-3-yl)phenoxy]ethanol</t>
  </si>
  <si>
    <t>2-{2-[4-(3,6-dimethylheptan-3-yl)phenoxy]ethoxy} ethanol</t>
  </si>
  <si>
    <t>Nonylphenoxydiglycol</t>
  </si>
  <si>
    <t>3,6,9,12,15,18,21,24,27-Nonaoxanonacosan-1-ol, 29-(isononylphenoxy)-</t>
  </si>
  <si>
    <t xml:space="preserve">Poly(oxy-1,2-ethanediyl), .alpha.-(phenylmethyl)-.omega.-[(1,1,3,3-tetramethylbutyl)phenoxy]- </t>
  </si>
  <si>
    <t xml:space="preserve">Asbestos Fibres, All members
</t>
  </si>
  <si>
    <t>Actinolite</t>
  </si>
  <si>
    <t>Amosite</t>
  </si>
  <si>
    <t>Anthophylite</t>
  </si>
  <si>
    <t>Chrysotile</t>
  </si>
  <si>
    <t>Crocidolite</t>
  </si>
  <si>
    <t>Tremolite</t>
  </si>
  <si>
    <t xml:space="preserve">Bisphenol A (BPA)
4,4'-isopropylidenediphenol
</t>
  </si>
  <si>
    <t xml:space="preserve"> </t>
  </si>
  <si>
    <t xml:space="preserve">
γ-Hydroxybutyrate</t>
  </si>
  <si>
    <t xml:space="preserve">
591-81-1</t>
  </si>
  <si>
    <t>γ-Butyrolactone</t>
  </si>
  <si>
    <t>Cadmium and its Compounds</t>
  </si>
  <si>
    <t>Antimony, compound with cadmium (2:3)</t>
  </si>
  <si>
    <t>applies to dried paint film</t>
  </si>
  <si>
    <t>Boric acid, cadmium salt</t>
  </si>
  <si>
    <t>C.I. Pigment Orange 20</t>
  </si>
  <si>
    <t>Cadmate(2-), tetrakis(cyano-C)-, dipotassium, (T-4)-</t>
  </si>
  <si>
    <t>Cadmium acetate</t>
  </si>
  <si>
    <t>Cadmium acrylate</t>
  </si>
  <si>
    <t>Cadmium arsenide (Cd3As2)</t>
  </si>
  <si>
    <t>Cadmium bromide</t>
  </si>
  <si>
    <t>Cadmium bromide, tetrahydrate</t>
  </si>
  <si>
    <t>Cadmium carbonate</t>
  </si>
  <si>
    <t>Cadmium chloride</t>
  </si>
  <si>
    <t>Cadmium chloride phosphate (Cd5Cl(PO4)3)</t>
  </si>
  <si>
    <t>Cadmium chloride phosphate (Cd5Cl(PO4)3), manganese-doped</t>
  </si>
  <si>
    <t>Cadmium chloride, hydrate (2:5)</t>
  </si>
  <si>
    <t>Cadmium chromate</t>
  </si>
  <si>
    <t>Cadmium cyanide (Cd(CN)2)</t>
  </si>
  <si>
    <t>Cadmium diicosanoate</t>
  </si>
  <si>
    <t>Cadmium dinitrite</t>
  </si>
  <si>
    <t>Cadmium diricinoleate</t>
  </si>
  <si>
    <t>Cadmium fluoborate</t>
  </si>
  <si>
    <t>Cadmium fluoride (CdF2)</t>
  </si>
  <si>
    <t>Cadmium hexafluorosilicate(2-)</t>
  </si>
  <si>
    <t>Cadmium hydrogen phosphate</t>
  </si>
  <si>
    <t>Cadmium hydroxide (Cd(OH)2)</t>
  </si>
  <si>
    <t>Cadmium iodate</t>
  </si>
  <si>
    <t>Cadmium iodide</t>
  </si>
  <si>
    <t>Cadmium mercury telluride ((Cd,Hg)Te)</t>
  </si>
  <si>
    <t>Cadmium molybdenum oxide (CdMoO4)</t>
  </si>
  <si>
    <t>Cadmium niobium oxide (Cd2Nb2O7)</t>
  </si>
  <si>
    <t>Cadmium nitrate</t>
  </si>
  <si>
    <t>Cadmium oxide</t>
  </si>
  <si>
    <t>Cadmium oxide (CdO), solid solution with calcium oxide and titanium oxide (TiO2), praseodymium-doped</t>
  </si>
  <si>
    <t>Cadmium oxide (CdO), solid solution with magnesium oxide, tungsten oxide (WO3) and zinc oxide</t>
  </si>
  <si>
    <t>Cadmium peroxide (Cd(O2))</t>
  </si>
  <si>
    <t>Cadmium phosphide (Cd3P2)</t>
  </si>
  <si>
    <t>Cadmium propionate</t>
  </si>
  <si>
    <t>Cadmium selenide (CdSe)</t>
  </si>
  <si>
    <t>Cadmium selenide (CdSe), solid solution with cadmium sulfide, zinc selenide and zinc sulfide, aluminum and copper-doped</t>
  </si>
  <si>
    <t>Cadmium selenide (CdSe), solid solution with cadmium sulfide, zinc selenide and zinc sulfide, copper and manganese-doped</t>
  </si>
  <si>
    <t>Cadmium selenide (CdSe), solid solution with cadmium sulfide, zinc selenide and zinc sulfide, europium-doped</t>
  </si>
  <si>
    <t>Cadmium selenide (CdSe), solid solution with cadmium sulfide, zinc selenide and zinc sulfide, gold and manganese-doped</t>
  </si>
  <si>
    <t>Cadmium selenide (CdSe), solid solution with cadmium sulfide, zinc selenide and zinc sulfide, manganese and silver-doped</t>
  </si>
  <si>
    <t>Cadmium selenide sulfide (Cd(Se,S))</t>
  </si>
  <si>
    <t>Cadmium selenide sulfide (Cd2SeS)</t>
  </si>
  <si>
    <t>Cadmium selenide sulfide (CdSe0.53S0.47)</t>
  </si>
  <si>
    <t>Cadmium selenide sulfide, (Cd2SeS)</t>
  </si>
  <si>
    <t>Cadmium selenide sulphide</t>
  </si>
  <si>
    <t>Cadmium stearate</t>
  </si>
  <si>
    <t>Cadmium succinate</t>
  </si>
  <si>
    <t>Cadmium sulfate</t>
  </si>
  <si>
    <t>Cadmium sulfate, hydrate</t>
  </si>
  <si>
    <t>Cadmium sulfide</t>
  </si>
  <si>
    <t>Cadmium sulphite</t>
  </si>
  <si>
    <t>Cadmium tantalum oxide (CdTa2O6)</t>
  </si>
  <si>
    <t>Cadmium telluride (CdTe)</t>
  </si>
  <si>
    <t>Cadmium titanium oxide (CdTiO3)</t>
  </si>
  <si>
    <t>Cadmium tungsten oxide (CdWO4)</t>
  </si>
  <si>
    <t>Cadmium vanadium oxide (CdV2O6)</t>
  </si>
  <si>
    <t>Cadmium zinc sulfide</t>
  </si>
  <si>
    <t>Cadmium zinc sulfide ((Cd,Zn)S)</t>
  </si>
  <si>
    <t>Cadmium zirconium oxide (CdZrO3)</t>
  </si>
  <si>
    <t>Cadmium-barium laurate</t>
  </si>
  <si>
    <t>Carbonic acid, cadmium salt</t>
  </si>
  <si>
    <t>Diboron tricadmium hexaoxide</t>
  </si>
  <si>
    <t>Dicadmium hexakis(cyano-C)ferrate(4-)</t>
  </si>
  <si>
    <t>Diphosphoric acid, barium cadmium salt</t>
  </si>
  <si>
    <t>Diphosphoric acid, cadmium salt</t>
  </si>
  <si>
    <t>Diphosphoric acid, cadmium salt (1:2)</t>
  </si>
  <si>
    <t>Dipotassium tetrachlorocadmate(2-)</t>
  </si>
  <si>
    <t>Phosphoric acid, ammonium cadmium salt (1:1:1)</t>
  </si>
  <si>
    <t>Phosphoric acid, cadmium salt</t>
  </si>
  <si>
    <t>Phosphoric acid, cadmium salt (2:3)</t>
  </si>
  <si>
    <t>Propanoic acid, cadmium salt</t>
  </si>
  <si>
    <t>Selenic acid, cadmium salt (1:1)</t>
  </si>
  <si>
    <t>Selenious acid, cadmium salt (1:1)</t>
  </si>
  <si>
    <t>Silicic acid (H2SiO3), cadmium salt (1:1)</t>
  </si>
  <si>
    <t>Sulfamic acid, cadmium salt (2:1)</t>
  </si>
  <si>
    <t>Telluric acid (H2TeO3), cadmium salt (1:1)</t>
  </si>
  <si>
    <t>Telluric acid (H2TeO4), cadmium salt (1:1)</t>
  </si>
  <si>
    <t>Tetradecanoic acid, cadmium salt</t>
  </si>
  <si>
    <t>Cadmiumbis(diethyldithiocarbamat)</t>
  </si>
  <si>
    <t>cadmium(+2) cation diformate</t>
  </si>
  <si>
    <t>Cadmium Litophone Yellow</t>
  </si>
  <si>
    <t>Cadmium Zinc litophone Yellow</t>
  </si>
  <si>
    <t>Cadmium Mercury Sulfide</t>
  </si>
  <si>
    <t>Nonanoic acid, branched, cadmium salt</t>
  </si>
  <si>
    <t>Benzoic acid, cadmium salt (2:1)</t>
  </si>
  <si>
    <t>C.I. Pigment Red 108</t>
  </si>
  <si>
    <t>C.I. Pigment Yellow 35</t>
  </si>
  <si>
    <t>Fatty acids, tall-oil, cadmium salts</t>
  </si>
  <si>
    <t>Surfactant</t>
  </si>
  <si>
    <t>Cadmium Compound</t>
  </si>
  <si>
    <t>C.I. Pigment Green 1</t>
  </si>
  <si>
    <t>Cadmium bis(2-ethylhexanoate)</t>
  </si>
  <si>
    <t>Silicic acid, zirconium salt, cadmium pigment-encapsulated</t>
  </si>
  <si>
    <t>Cadmium acetate hydrate</t>
  </si>
  <si>
    <t>Chromium, Hexavalent</t>
  </si>
  <si>
    <t>tert-butyl chromate - 1189-85-1</t>
  </si>
  <si>
    <t xml:space="preserve">chromium (VI) trioxide </t>
  </si>
  <si>
    <t>basic lead chromate orange</t>
  </si>
  <si>
    <t>lead chromate</t>
  </si>
  <si>
    <t>sodium chromate</t>
  </si>
  <si>
    <t>potassium dichromate</t>
  </si>
  <si>
    <t>silver chromate</t>
  </si>
  <si>
    <t>potassium chromate</t>
  </si>
  <si>
    <t xml:space="preserve">strontium chromate </t>
  </si>
  <si>
    <t>ammonium dichromate</t>
  </si>
  <si>
    <t>sodium dichromate dehydrate</t>
  </si>
  <si>
    <t>ammonium chromate</t>
  </si>
  <si>
    <t>barium chromate</t>
  </si>
  <si>
    <t>sodium dichromate</t>
  </si>
  <si>
    <t>molybdenum orange</t>
  </si>
  <si>
    <t>zinc chromate</t>
  </si>
  <si>
    <t>calcium chromate</t>
  </si>
  <si>
    <t>zinc dichromate</t>
  </si>
  <si>
    <t>chromium (VI) chloride</t>
  </si>
  <si>
    <t>lead chromate oxide</t>
  </si>
  <si>
    <t>hexavalent chromium</t>
  </si>
  <si>
    <t>Zinc potassium chromate</t>
  </si>
  <si>
    <t>Chromium lead molybdenum oxide sulfate, silica-modified</t>
  </si>
  <si>
    <t>Chromium lead oxide sulfate, silica-modified</t>
  </si>
  <si>
    <t>C.I. Pigment yellow 34</t>
  </si>
  <si>
    <t>Chromic acid</t>
  </si>
  <si>
    <t>Calcium dichromate(VI)</t>
  </si>
  <si>
    <t>C.I. Pigment Yellow 36</t>
  </si>
  <si>
    <t>Pentazinc chromate octahydroxide</t>
  </si>
  <si>
    <t>Lead chromate sulfate (Pb9(CrO4)5(SO4)4)</t>
  </si>
  <si>
    <t>Magnesium chromate</t>
  </si>
  <si>
    <t>Lead chromate-Lead sulfate-Turquoise blue lake</t>
  </si>
  <si>
    <t>Sodium Bichromate</t>
  </si>
  <si>
    <t>Dichromium tris(chromate)</t>
  </si>
  <si>
    <t>Chromates</t>
  </si>
  <si>
    <t xml:space="preserve">Metallic Pigment blend </t>
  </si>
  <si>
    <t>Metallic pigment blend 5-GyYBkR</t>
  </si>
  <si>
    <t>Metallic pigment blend 5 - GyRY</t>
  </si>
  <si>
    <t>Coal Tar Pitch
Creosote</t>
  </si>
  <si>
    <t>Pitch, coal tar, high temp</t>
  </si>
  <si>
    <t>Coal tars</t>
  </si>
  <si>
    <t>Tar, coal, high-temperature</t>
  </si>
  <si>
    <t>Anthracene oil</t>
  </si>
  <si>
    <t>Creosote oil, acenaphthalene fraction</t>
  </si>
  <si>
    <t>Distillates (coal tar), naphthalene oils</t>
  </si>
  <si>
    <t>Creosote</t>
  </si>
  <si>
    <t>Extract residues (coal tar)</t>
  </si>
  <si>
    <t>Creosote oil</t>
  </si>
  <si>
    <t>Tar acids, coal, crude</t>
  </si>
  <si>
    <t>Distillates (coal tar), upper</t>
  </si>
  <si>
    <t>Creosote, wood</t>
  </si>
  <si>
    <t>Creosote oil, high-boiling distillate</t>
  </si>
  <si>
    <t xml:space="preserve">Glycol Ethers, The following members:
</t>
  </si>
  <si>
    <t xml:space="preserve">Cellosolve / 2-Ethoxyethanol </t>
  </si>
  <si>
    <t>Cellosolve Acetate / 2-Ethoxyethyl acetate</t>
  </si>
  <si>
    <t>Methyl Cellosolve / 2-Methoxyethanol</t>
  </si>
  <si>
    <t>Methyl Cellosolve Acetate / 2-Methoxyethyl acetate</t>
  </si>
  <si>
    <t>Diethylene glycol dimethyl ether</t>
  </si>
  <si>
    <t>N-Hexane</t>
  </si>
  <si>
    <t>Isocyanates</t>
  </si>
  <si>
    <t>Methylenediphenyl diisocyanate</t>
  </si>
  <si>
    <t>4,4`-Diphenylmethane diisocyanate</t>
  </si>
  <si>
    <t>Diphenylmethane diisocyanate polymer</t>
  </si>
  <si>
    <t>Toluene diisocyanate</t>
  </si>
  <si>
    <t>Toluene-2,4-diisocyanate</t>
  </si>
  <si>
    <t>Toluene-2,6-diisocyanate</t>
  </si>
  <si>
    <t>Lead and its Compounds (Intentionally added or identified impurities)</t>
  </si>
  <si>
    <t>(2-Ethylhexanoato-O)(isodecanoato-O)lead</t>
  </si>
  <si>
    <t>(2-Ethylhexanoato-O)(isononanoato-O)lead</t>
  </si>
  <si>
    <t>(2-Ethylhexanoato-O)(isooctanoato-O)lead</t>
  </si>
  <si>
    <t>(2-Ethylhexanoato-O)(neodecanoato-O)lead</t>
  </si>
  <si>
    <t>(Isodecanoato-O)(isononanoato-O)lead</t>
  </si>
  <si>
    <t>(Isodecanoato-O)(isooctanoato-O)lead</t>
  </si>
  <si>
    <t>(Isodecanoato-O)(neodecanoato-O)lead</t>
  </si>
  <si>
    <t>(Isononanoato-O)(isooctanoato-O)lead</t>
  </si>
  <si>
    <t>(Isononanoato-O)(neodecanoato-O)lead</t>
  </si>
  <si>
    <t>(Neononanoato-O)(neoundecanoato-O)lead</t>
  </si>
  <si>
    <t>.alpha.-D-Glucopyranose, 1-(dihydrogen phosphate), lead salt</t>
  </si>
  <si>
    <t>[.mu.-(4,6-Dinitroresorcinolato(2-)-O1,O3)]dihydroxydilead</t>
  </si>
  <si>
    <t>[.mu.-[[5,5'-Azobis[1H-tetrazolato]](2-)]]dihydroxydilead</t>
  </si>
  <si>
    <t>1,2,3-Propanetricarboxylic acid, 2-hydroxy-, lead salt</t>
  </si>
  <si>
    <t>1,2,3-Propanetricarboxylic acid, 2-hydroxy-, lead(2+) salt (2:3)</t>
  </si>
  <si>
    <t>1,2,3-Propanetricarboxylic acid, 2-hydroxy-, lead(2+) salt (2:3), trihydrate</t>
  </si>
  <si>
    <t>1,2-Benzenedicarboxylic acid, lead(2+) salt</t>
  </si>
  <si>
    <t>1,2-Benzenedicarboxylic acid, lead(2+) salt, basic</t>
  </si>
  <si>
    <t>1,3,5,7,9-Pentaoxa-2.lambda.2,4.lambda.2,6.lambda.2,8.lambda.2-tetraplumbacyclotridec-11-ene-10,13-dione, (Z)-</t>
  </si>
  <si>
    <t>1,3,5-Triazine-2,4,6(1H,3H,5H)-trione, lead salt</t>
  </si>
  <si>
    <t>1,3-Benzenediol, 2,4,6-trinitro-, lead salt</t>
  </si>
  <si>
    <t>1,3-Benzenediol, nitro-, lead(2+) salt (1:1)</t>
  </si>
  <si>
    <t>2,4-Cyclohexadien-1-one, 3,5,6-trihydroxy-4,6-bis(3-methyl-2-butenyl)-2-(3-methyl-2-oxobutyl)-, lead salt, (R)-</t>
  </si>
  <si>
    <t>2-Butenedioic acid (E)-, lead salt</t>
  </si>
  <si>
    <t>2-Butenedioic acid (E)-, lead(2+) salt, basic</t>
  </si>
  <si>
    <t>2-Butenedioic acid (Z)-, lead(2+) salt, basic</t>
  </si>
  <si>
    <t>2-Propenoic acid, 2-methyl-, lead salt, basic</t>
  </si>
  <si>
    <t>2-Propenoic acid, 2-methyl-, methyl ester, polymer with ethenylbenzene, lead(2+) bis(2-methyl-2-propenoate) and .alpha.-(2-methyl-1-oxo-2-propenyl)-.omega.-[(2-methyl-1-oxo-2-propenyl)oxy]poly(oxy-1,2-ethanediyl)</t>
  </si>
  <si>
    <t>3-(Triphenylplumbyl)-1H-pyrazole</t>
  </si>
  <si>
    <t>7,11-Metheno-11H,13H-tetrazolo[1,5-c][1,7,3,5,2,6]dioxadiazadiplumbacyclododecine, 5,5,13,13-tetradehydro-4,5-dihydro-4,8,10,15-tetranitro-</t>
  </si>
  <si>
    <t>7-Methyloctanoic acid, lead salt</t>
  </si>
  <si>
    <t>9-Hexadecenoic acid, lead(2+) salt, (Z)-, basic</t>
  </si>
  <si>
    <t>9-Octadecenoic acid (Z)-, lead salt</t>
  </si>
  <si>
    <t>9-Octadecenoic acid (Z)-, lead salt, basic</t>
  </si>
  <si>
    <t>Acetic acid, lead salt, basic</t>
  </si>
  <si>
    <t>Acetoxytributylplumbane</t>
  </si>
  <si>
    <t>Acetoxytrimethylplumbane</t>
  </si>
  <si>
    <t>Acetoxytriphenylplumbane</t>
  </si>
  <si>
    <t>Arsenic acid, lead (4+) salt</t>
  </si>
  <si>
    <t>Basic lead sulfite</t>
  </si>
  <si>
    <t>Benzenesulfonic acid, 4-C10-13-sec-alkyl derivitives, lead(2+) salts</t>
  </si>
  <si>
    <t>Bis(diethyldithiocarbamato-S,S')lead</t>
  </si>
  <si>
    <t>Bis(o-acetoxybenzoato)lead</t>
  </si>
  <si>
    <t>Bis(pentane-2,4-dionato-O,O')lead</t>
  </si>
  <si>
    <t>Bismuth lead ruthenium oxide</t>
  </si>
  <si>
    <t>Bismuth, compound with lead (1:1)</t>
  </si>
  <si>
    <t>Butanedioic acid, 2,3-dihydroxy- [R-(R*,R*)]-, lead(2+) salt (1:1)</t>
  </si>
  <si>
    <t>Carbamodithioic acid, ethylphenyl-, lead(2+) salt</t>
  </si>
  <si>
    <t>Carbonic acid, lead(2+) salt</t>
  </si>
  <si>
    <t>Castor oil, dehydrated, polymer with rosin, calcium lead zinc salt</t>
  </si>
  <si>
    <t>Chlorotrimethylplumbane</t>
  </si>
  <si>
    <t>Chlorotriphenylplumbane</t>
  </si>
  <si>
    <t>Chrome yellow (Lead chromate pigment)</t>
  </si>
  <si>
    <t>Chromium lead oxide</t>
  </si>
  <si>
    <t>Copper, .beta.-resorcylate salicylate lead complexes</t>
  </si>
  <si>
    <t>Cyclohexanebutanoic acid, lead(2+) salt</t>
  </si>
  <si>
    <t>Decanoic acid, branched, lead salts</t>
  </si>
  <si>
    <t>Decanoic acid, lead salt</t>
  </si>
  <si>
    <t>Diacetoxydiphenylplumbane</t>
  </si>
  <si>
    <t>Diamyldithiocarbamate, lead</t>
  </si>
  <si>
    <t>Diantimony lead tetroxide</t>
  </si>
  <si>
    <t>Dibasic lead stearate</t>
  </si>
  <si>
    <t>Dibismuth dilead tetraruthenium tridecaoxide</t>
  </si>
  <si>
    <t>Dilead chromate dihydroxide</t>
  </si>
  <si>
    <t>Dilead dirhodium heptaoxide</t>
  </si>
  <si>
    <t>Diphenyllead dichloride</t>
  </si>
  <si>
    <t>Diplumbane, hexaethyl-</t>
  </si>
  <si>
    <t>Diplumbane, hexaphenyl-</t>
  </si>
  <si>
    <t>Docosanoic acid, lead salt</t>
  </si>
  <si>
    <t>Dodecanoic acid, lead salt, basic</t>
  </si>
  <si>
    <t>Dodecanoic acid, lead(2+) salt</t>
  </si>
  <si>
    <t>Fatty acids, C12-18, lead salts</t>
  </si>
  <si>
    <t>Fatty acids, C14-26, lead salts</t>
  </si>
  <si>
    <t>Fatty acids, C16-18, lead salts</t>
  </si>
  <si>
    <t>Fatty acids, C18-24, lead salts</t>
  </si>
  <si>
    <t>Fatty acids, C4- 20-branched, lead salts</t>
  </si>
  <si>
    <t>Fatty acids, C6- 19-branched, lead salts</t>
  </si>
  <si>
    <t>Fatty acids, C8-10, lead salts</t>
  </si>
  <si>
    <t>Fatty acids, C8-10-branched, lead salts</t>
  </si>
  <si>
    <t>Fatty acids, C8-10-branched, lead salts, basic</t>
  </si>
  <si>
    <t>Fatty acids, C8-12, lead salts</t>
  </si>
  <si>
    <t>Fatty acids, C8-18 and C18-unsaturated, lead salts</t>
  </si>
  <si>
    <t>Fatty acids, C8-9, lead salts</t>
  </si>
  <si>
    <t>Fatty acids, C9-11-branched, lead salts</t>
  </si>
  <si>
    <t>Fatty acids, castor-oil, hydrogenated, lead salts</t>
  </si>
  <si>
    <t>Fatty acids, coco, lead salts</t>
  </si>
  <si>
    <t>Fatty acids, tall-oil, lead manganese salts</t>
  </si>
  <si>
    <t>Fatty acids, tall-oil, lead salts</t>
  </si>
  <si>
    <t>Fatty acids, tallow, reaction products with lead oxide</t>
  </si>
  <si>
    <t>Flue dust, lead blast furnace</t>
  </si>
  <si>
    <t>Formic acid, lead salt</t>
  </si>
  <si>
    <t>Gilsonite, polymer with linseed oil, lead salt</t>
  </si>
  <si>
    <t>Glycine, N,N'-1,2-ethanediylbis[N-(carboxymethyl)-, lead(2+) sodiumsalt (1:1:2)</t>
  </si>
  <si>
    <t>Hafnium lead trioxide</t>
  </si>
  <si>
    <t>Hexacosanoic acid, lead salt</t>
  </si>
  <si>
    <t>Hexadecanoic acid, lead salt, basic</t>
  </si>
  <si>
    <t>Hexadecanoic acid, lead(2+) salt, basic</t>
  </si>
  <si>
    <t>Hexanoic acid, 2-ethyl-, lead(2+) salt</t>
  </si>
  <si>
    <t>Hexanoic acid, 3,5,5-trimethyl-, lead salt</t>
  </si>
  <si>
    <t>Hydroxy(neodecanoato-O)lead</t>
  </si>
  <si>
    <t>Iron lead oxide (Fe12PbO19)</t>
  </si>
  <si>
    <t>Isodecanoic acid, lead salt, basic</t>
  </si>
  <si>
    <t>Isodecanoic acid, lead(2+) salt, basic</t>
  </si>
  <si>
    <t>Isononanoic acid, lead salt</t>
  </si>
  <si>
    <t>Isononanoic acid, lead salt, basic</t>
  </si>
  <si>
    <t>Isooctanoic acid, lead salt</t>
  </si>
  <si>
    <t>Isooctanoic acid, lead salt, basic</t>
  </si>
  <si>
    <t>Isooctanoic acid, lead(2+) salt, basic</t>
  </si>
  <si>
    <t>Isoundecanoic acid, lead(2+) salt, basic</t>
  </si>
  <si>
    <t>Lauric acid, lead salt</t>
  </si>
  <si>
    <t>Leach residues, lead slag</t>
  </si>
  <si>
    <t>Lead (II) acetate, trihydrate</t>
  </si>
  <si>
    <t>Lead (II) methylthiolate</t>
  </si>
  <si>
    <t>Lead (IV) acetate</t>
  </si>
  <si>
    <t>Lead 12-hydroxyoctadecanoate</t>
  </si>
  <si>
    <t>Lead 198</t>
  </si>
  <si>
    <t>Lead 199</t>
  </si>
  <si>
    <t>Lead 2,4-dihydroxybenzoate</t>
  </si>
  <si>
    <t>Lead 200</t>
  </si>
  <si>
    <t>Lead 201</t>
  </si>
  <si>
    <t>Lead 202</t>
  </si>
  <si>
    <t>Lead 203</t>
  </si>
  <si>
    <t>Lead 205</t>
  </si>
  <si>
    <t>Lead 209</t>
  </si>
  <si>
    <t>Lead 210</t>
  </si>
  <si>
    <t>Lead 211</t>
  </si>
  <si>
    <t>Lead 212</t>
  </si>
  <si>
    <t>Lead 214</t>
  </si>
  <si>
    <t>Lead 2-ethylhexoate</t>
  </si>
  <si>
    <t>Lead 3-(acetamido)phthalate</t>
  </si>
  <si>
    <t>Lead 5-nitroterephthalate</t>
  </si>
  <si>
    <t>Lead acetate</t>
  </si>
  <si>
    <t>Lead acrylate</t>
  </si>
  <si>
    <t>Lead alloy, dross</t>
  </si>
  <si>
    <t>Lead alloy, Pb,Sn, dross</t>
  </si>
  <si>
    <t>Lead antimonate</t>
  </si>
  <si>
    <t>Lead antimonide</t>
  </si>
  <si>
    <t>Lead arsenate</t>
  </si>
  <si>
    <t>Lead arsenate (Pb3(AsO4)2)</t>
  </si>
  <si>
    <t>Lead arsenate, unspecified</t>
  </si>
  <si>
    <t>Lead arsenite</t>
  </si>
  <si>
    <t>Lead azide</t>
  </si>
  <si>
    <t>Lead benzoate</t>
  </si>
  <si>
    <t>Lead bis(12-hydroxystearate)</t>
  </si>
  <si>
    <t>Lead bis(2-ethylhexanolate)</t>
  </si>
  <si>
    <t>Lead bis(3,5,5-trimethylhexanoate)</t>
  </si>
  <si>
    <t>Lead bis(5-oxo-DL-prolinate)</t>
  </si>
  <si>
    <t>Lead bis(5-oxo-L-prolinate)</t>
  </si>
  <si>
    <t>Lead bis(isononanoate)</t>
  </si>
  <si>
    <t>Lead bis(isoundecanoate)</t>
  </si>
  <si>
    <t>Lead bis(nonylphenolate)</t>
  </si>
  <si>
    <t>Lead bis(piperidine-1-carbodithioate)</t>
  </si>
  <si>
    <t>Lead bis(p-octylphenolate)</t>
  </si>
  <si>
    <t>Lead bis(tetracosylbenzenesulphonate)</t>
  </si>
  <si>
    <t>Lead bis(tricosanoate)</t>
  </si>
  <si>
    <t>Lead bis[didodecylbenzenesulphonate]</t>
  </si>
  <si>
    <t>Lead borate</t>
  </si>
  <si>
    <t>Lead b-resorcylate</t>
  </si>
  <si>
    <t>Lead bromide (PbBr2)</t>
  </si>
  <si>
    <t>Lead carbonate</t>
  </si>
  <si>
    <t>Lead carbonate hydroxide</t>
  </si>
  <si>
    <t>Lead chloride</t>
  </si>
  <si>
    <t>Lead chloride (V.A.N.)</t>
  </si>
  <si>
    <t>Lead chloride oxide</t>
  </si>
  <si>
    <t>Lead chromate</t>
  </si>
  <si>
    <t>Lead chromate oxide</t>
  </si>
  <si>
    <t>Lead chromate silicate</t>
  </si>
  <si>
    <t>Lead chromate silicate (Pb3(CrO4)(SiO4))</t>
  </si>
  <si>
    <t>Lead cyanamidate</t>
  </si>
  <si>
    <t>Lead cyanamide</t>
  </si>
  <si>
    <t>Lead cyanide</t>
  </si>
  <si>
    <t>Lead dibenzoate</t>
  </si>
  <si>
    <t>Lead dibromate</t>
  </si>
  <si>
    <t>Lead dibutanolate</t>
  </si>
  <si>
    <t>Lead dibutyrate</t>
  </si>
  <si>
    <t>Lead didocosanoate</t>
  </si>
  <si>
    <t>Lead dihexanoate</t>
  </si>
  <si>
    <t>Lead dilactate</t>
  </si>
  <si>
    <t>Lead dilinoleate</t>
  </si>
  <si>
    <t>Lead dimethyldithiocarbamate</t>
  </si>
  <si>
    <t>Lead dimyristate</t>
  </si>
  <si>
    <t>Lead dipalmitate</t>
  </si>
  <si>
    <t>Lead diphosphinate</t>
  </si>
  <si>
    <t>Lead dipicrate</t>
  </si>
  <si>
    <t>Lead dipropionate</t>
  </si>
  <si>
    <t>Lead disulphamidate</t>
  </si>
  <si>
    <t>Lead disulphide</t>
  </si>
  <si>
    <t>Lead diundec-10-enoate</t>
  </si>
  <si>
    <t>Lead fluoborate</t>
  </si>
  <si>
    <t>Lead fluoride</t>
  </si>
  <si>
    <t>Lead fluoride hydroxide</t>
  </si>
  <si>
    <t>Lead fluorosilicate</t>
  </si>
  <si>
    <t>Lead formate</t>
  </si>
  <si>
    <t>Lead germanate</t>
  </si>
  <si>
    <t>Lead hexafluorosilicate</t>
  </si>
  <si>
    <t>Lead hydroxide</t>
  </si>
  <si>
    <t>Lead hydroxide nitrate</t>
  </si>
  <si>
    <t>Lead hydroxysalicylate</t>
  </si>
  <si>
    <t>Lead icosanoate</t>
  </si>
  <si>
    <t>Lead icosanoate (1:2)</t>
  </si>
  <si>
    <t>Lead iodate</t>
  </si>
  <si>
    <t>Lead iodide</t>
  </si>
  <si>
    <t>Lead isophthalate</t>
  </si>
  <si>
    <t>Lead linoleate</t>
  </si>
  <si>
    <t>Lead malate</t>
  </si>
  <si>
    <t>Lead maleate</t>
  </si>
  <si>
    <t>Lead methacrylate</t>
  </si>
  <si>
    <t>Lead molybdate</t>
  </si>
  <si>
    <t>Lead monoxide</t>
  </si>
  <si>
    <t>Lead myristate</t>
  </si>
  <si>
    <t>Lead naphthalate</t>
  </si>
  <si>
    <t>Lead naphthenate</t>
  </si>
  <si>
    <t>Lead neobate</t>
  </si>
  <si>
    <t>Lead neodecanoate</t>
  </si>
  <si>
    <t>Lead nitrate</t>
  </si>
  <si>
    <t>Lead nitroresorcinate</t>
  </si>
  <si>
    <t>Lead oleate</t>
  </si>
  <si>
    <t>Lead oxalate</t>
  </si>
  <si>
    <t>Lead oxide</t>
  </si>
  <si>
    <t>Lead oxide (Pb2O)</t>
  </si>
  <si>
    <t>Lead oxide (PbO), lead-contg.</t>
  </si>
  <si>
    <t>Lead oxide (PbO), retort</t>
  </si>
  <si>
    <t>Lead oxide phosphonate (Pb3O2(HPO3))</t>
  </si>
  <si>
    <t>Lead oxide phosphonate, hemihydrate</t>
  </si>
  <si>
    <t>Lead oxide sulfate</t>
  </si>
  <si>
    <t>Lead oxide sulfate (Pb2O(SO4))</t>
  </si>
  <si>
    <t>Lead oxide sulfate (Pb4O3(SO4))</t>
  </si>
  <si>
    <t>Lead oxide sulfate (Pb5O4(SO4))</t>
  </si>
  <si>
    <t>Lead palmitate</t>
  </si>
  <si>
    <t>Lead pentadecanoate</t>
  </si>
  <si>
    <t>Lead perchlorate</t>
  </si>
  <si>
    <t>Lead peroxide</t>
  </si>
  <si>
    <t>Lead phosphate</t>
  </si>
  <si>
    <t>Lead phthalate</t>
  </si>
  <si>
    <t>Lead picrate</t>
  </si>
  <si>
    <t>Lead propionate</t>
  </si>
  <si>
    <t>Lead pyrophosphate</t>
  </si>
  <si>
    <t>Lead ruthenium oxide (PbRuO3)</t>
  </si>
  <si>
    <t>Lead sebacate</t>
  </si>
  <si>
    <t>Lead selenate</t>
  </si>
  <si>
    <t>Lead selenide</t>
  </si>
  <si>
    <t>Lead selenite</t>
  </si>
  <si>
    <t>Lead silicate</t>
  </si>
  <si>
    <t>Lead silicate sulfate</t>
  </si>
  <si>
    <t>Lead stearate</t>
  </si>
  <si>
    <t>Lead stearate dibasic</t>
  </si>
  <si>
    <t>Lead styphnate</t>
  </si>
  <si>
    <t>Lead subacetate</t>
  </si>
  <si>
    <t>Lead succinate</t>
  </si>
  <si>
    <t>Lead sulfate</t>
  </si>
  <si>
    <t>Lead sulfate, tribasic</t>
  </si>
  <si>
    <t>Lead sulfide (PbS)</t>
  </si>
  <si>
    <t>Lead sulfomolybdochromate, silica encapsulated</t>
  </si>
  <si>
    <t>Lead tantalate</t>
  </si>
  <si>
    <t>Lead telluride</t>
  </si>
  <si>
    <t>Lead tellurite</t>
  </si>
  <si>
    <t>Lead tetracosanoate</t>
  </si>
  <si>
    <t>Lead tetraoxide</t>
  </si>
  <si>
    <t>Lead thiocyanate</t>
  </si>
  <si>
    <t>Lead thiosulfate</t>
  </si>
  <si>
    <t>Lead tin oxide (PbSnO3)</t>
  </si>
  <si>
    <t>Lead titanium oxide (PbTiO3)</t>
  </si>
  <si>
    <t>Lead titanium zirconium oxide (Pb(Ti,Zr)O3)</t>
  </si>
  <si>
    <t>Lead trioxide</t>
  </si>
  <si>
    <t>Lead tungsten oxide</t>
  </si>
  <si>
    <t>Lead uranate pigment</t>
  </si>
  <si>
    <t>Lead vanadate</t>
  </si>
  <si>
    <t>Lead zirconate</t>
  </si>
  <si>
    <t>Lead(2+) (R)-12-hydroxyoleate</t>
  </si>
  <si>
    <t>Lead(2+) (Z)-hexadec-9-enoate</t>
  </si>
  <si>
    <t>Lead(2+) 2,4-dinitroresorcinolate</t>
  </si>
  <si>
    <t>Lead(2+) 4-(1,1-dimethylethyl)benzoate</t>
  </si>
  <si>
    <t>Lead(2+) 4,4'-isopropylidenebisphenolate</t>
  </si>
  <si>
    <t>Lead(2+) 4,6-dinitro-o-cresolate</t>
  </si>
  <si>
    <t>Lead(2+) acrylate</t>
  </si>
  <si>
    <t>Lead(2+) decanoate</t>
  </si>
  <si>
    <t>Lead(2+) heptadecanoate</t>
  </si>
  <si>
    <t>Lead(2+) isohexadecanoate</t>
  </si>
  <si>
    <t>Lead(2+) isooctadecanoate</t>
  </si>
  <si>
    <t>Lead(2+) neodecanoate</t>
  </si>
  <si>
    <t>Lead(2+) neononanoate</t>
  </si>
  <si>
    <t>Lead(2+) neoundecanoate</t>
  </si>
  <si>
    <t>Lead(2+) octanoate</t>
  </si>
  <si>
    <t>Lead(4+) stearate</t>
  </si>
  <si>
    <t>Lead(II) fumarate</t>
  </si>
  <si>
    <t>Lead(II) isodecanoate</t>
  </si>
  <si>
    <t>Lead(II) isooctanoate</t>
  </si>
  <si>
    <t>Lead(II) maleate</t>
  </si>
  <si>
    <t>Lead(IV) fluoride</t>
  </si>
  <si>
    <t>Lead, (2-methyl-4,6-dinitrophenolato-O1)(nitrato-O)-.mu.-oxodi-, monohydrate</t>
  </si>
  <si>
    <t>Lead, [.mu.-[1,2-benzenedicarboxylato(2-)-O1:O2]]di-.mu.-oxotri-, cyclo-</t>
  </si>
  <si>
    <t>Lead, [1,2-benzenedicarboxylato(2-)]dioxotri-</t>
  </si>
  <si>
    <t>Lead, [1,2-benzenedicarboxylato(2-)]oxodi-</t>
  </si>
  <si>
    <t>Lead, [29H,31H-phthalocyaninato(2-)-N29,N30,N31,N32]-, (SP-4-1)-</t>
  </si>
  <si>
    <t>Lead, 2-ethylhexanoate isodecanoate complexes, basic</t>
  </si>
  <si>
    <t>Lead, 2-ethylhexanoate isononanoate complexes, basic</t>
  </si>
  <si>
    <t>Lead, 2-ethylhexanoate isooctanoate complexes, basic</t>
  </si>
  <si>
    <t>Lead, 2-ethylhexanoate naphthenate complexes</t>
  </si>
  <si>
    <t>Lead, 2-ethylhexanoate naphthenate complexes, basic</t>
  </si>
  <si>
    <t>Lead, 2-ethylhexanoate neodecanoate complexes, basic</t>
  </si>
  <si>
    <t>Lead, 2-ethylhexanoate tall-oil fatty acids complexes</t>
  </si>
  <si>
    <t>Lead, alkyls, manufacturing wastes</t>
  </si>
  <si>
    <t>Lead, antimonial</t>
  </si>
  <si>
    <t>Lead, antimonial, dross</t>
  </si>
  <si>
    <t>Lead, bis(2-hydroxybenzoato-O1,O2)-, (T-4)-</t>
  </si>
  <si>
    <t>Lead, bis(dipentylcarbamodithioato-S,S')-, (T-4)-</t>
  </si>
  <si>
    <t>Lead, bis(diphenylcarbamodithioato-S,S')-, (T-4)-</t>
  </si>
  <si>
    <t>Lead, bis(octadecanoato)dioxotri-</t>
  </si>
  <si>
    <t>Lead, bullion</t>
  </si>
  <si>
    <t>Lead, C3-13-fatty acid naphthenate complexes</t>
  </si>
  <si>
    <t>Lead, C4-10-fatty acid naphthenate complexes</t>
  </si>
  <si>
    <t>Lead, C4-10-fatty acid octanoate complexes</t>
  </si>
  <si>
    <t>Lead, C5-23-branched carboxylate C4-10-fatty acid complexes</t>
  </si>
  <si>
    <t>Lead, C5-23-branched carboxylate C4-10-fatty acid naphthenate complexes</t>
  </si>
  <si>
    <t>Lead, C5-23-branched carboxylate naphthenate complexes</t>
  </si>
  <si>
    <t>Lead, C5-23-branched carboxylate naphthenate octanoate complexes</t>
  </si>
  <si>
    <t>Lead, C5-23-branched carboxylate octanoate complexes</t>
  </si>
  <si>
    <t>Lead, C6-19-branched carboxylate naphthenate complexes</t>
  </si>
  <si>
    <t>Lead, C8-10-branched fatty acids C9-11-neofatty acids naphthenate complexes</t>
  </si>
  <si>
    <t>Lead, C8-10-branched fatty acids C9-11-neofatty acids naphthenate complexes, overbased</t>
  </si>
  <si>
    <t>Lead, C9- 28-neocarboxylate 2-ethylhexanoate complexes, basic</t>
  </si>
  <si>
    <t>Lead, decanoate octanoate complexes</t>
  </si>
  <si>
    <t>Lead, di-.mu.-hydroxy(2-methyl-4,6-dinitrophenolato-O1)(nitrato-O)di-</t>
  </si>
  <si>
    <t>Lead, dihydroxy[2,4,6-trinitro-1,3-benzenediolato(2-)]di-</t>
  </si>
  <si>
    <t>Lead, dross</t>
  </si>
  <si>
    <t>Lead, dross, antimony-rich</t>
  </si>
  <si>
    <t>Lead, dross, bismuth-rich</t>
  </si>
  <si>
    <t>Lead, dross, copper-rich</t>
  </si>
  <si>
    <t>Lead, dross, vanadium-zinc-containing</t>
  </si>
  <si>
    <t>Lead, isodecanoate isononanoate complexes, basic</t>
  </si>
  <si>
    <t>Lead, isodecanoate isooctanoate complexes, basic</t>
  </si>
  <si>
    <t>Lead, isodecanoate naphthenate complexes</t>
  </si>
  <si>
    <t>Lead, isodecanoate naphthenate complexes, basic</t>
  </si>
  <si>
    <t>Lead, isodecanoate neodecanoate complexes, basic</t>
  </si>
  <si>
    <t>Lead, isononanoate isooctanoate complexes, basic</t>
  </si>
  <si>
    <t>Lead, isononanoate naphthenate complexes</t>
  </si>
  <si>
    <t>Lead, isononanoate naphthenate complexes, basic</t>
  </si>
  <si>
    <t>Lead, isononanoate neodecanoate complexes, basic</t>
  </si>
  <si>
    <t>Lead, isooctanoate naphthenate complexes</t>
  </si>
  <si>
    <t>Lead, isooctanoate naphthenate complexes, basic</t>
  </si>
  <si>
    <t>Lead, isooctanoate neodecanoate complexes</t>
  </si>
  <si>
    <t>Lead, isooctanoate neodecanoate complexes, basic</t>
  </si>
  <si>
    <t>Lead, naphthenate neodecanoate complexes</t>
  </si>
  <si>
    <t>Lead, naphthenate neodecanoate complexes, basic</t>
  </si>
  <si>
    <t>Lead, neononanoate neoundecanoate complexes, basic</t>
  </si>
  <si>
    <t>Lead, zinc dross</t>
  </si>
  <si>
    <t>Linseed oil, polymer with tung oil, lead salt</t>
  </si>
  <si>
    <t>Linseed oil, reaction products with lead oxide (Pb3O4) and mastic</t>
  </si>
  <si>
    <t>Methanesulfonic acid, lead(2+) salt</t>
  </si>
  <si>
    <t>Molybdate orange (Lead chromate pigment)</t>
  </si>
  <si>
    <t>Naphthalenesulfonic acid, diisononyl-, lead(2+) salt</t>
  </si>
  <si>
    <t>Naphthalenesulfonic acid, dinonyl-, lead(2+) salt</t>
  </si>
  <si>
    <t>Naphthenic acids, lead (2+) salts</t>
  </si>
  <si>
    <t>Naphthenic acids, lead manganese salts</t>
  </si>
  <si>
    <t>Naphthenic acids, lead salts, basic</t>
  </si>
  <si>
    <t>Neodecanoic acid, lead salt, basic</t>
  </si>
  <si>
    <t>Neononanoic acid, lead salt, basic</t>
  </si>
  <si>
    <t>Neoundecanoic acid, lead salt, basic</t>
  </si>
  <si>
    <t>Nitric acid, lead(2+) salt, reaction products with sodium tin oxide</t>
  </si>
  <si>
    <t>Nitrous acid, lead(2+) salt</t>
  </si>
  <si>
    <t>Octadecanoic acid, lead salt, basic</t>
  </si>
  <si>
    <t>Octadecanoic acid, lead(2+) salt, basic</t>
  </si>
  <si>
    <t>Octadecanoic acid, lead(2+) salt, tribasic</t>
  </si>
  <si>
    <t>Octanoic acid, lead salt</t>
  </si>
  <si>
    <t>Orthoboric acid, lead(2+) salt</t>
  </si>
  <si>
    <t>Perchloric acid, reaction products with lead oxide (pbo) and triethanolamine</t>
  </si>
  <si>
    <t>Petrolatum, petroleum, oxidized, lead salt</t>
  </si>
  <si>
    <t>Phenol, 2-methyldinitro-, lead salt</t>
  </si>
  <si>
    <t>Phenol, dodecyl-, lead(2+) salt</t>
  </si>
  <si>
    <t>Phenol, tetrapropylene-, lead(2+) salt</t>
  </si>
  <si>
    <t>Phosphonic acid, lead salt</t>
  </si>
  <si>
    <t>Phosphonic acid, lead salt, basic</t>
  </si>
  <si>
    <t>Phosphonic acid, lead(2+) salt</t>
  </si>
  <si>
    <t>Phosphonic acid, lead(2+) salt (1:1)</t>
  </si>
  <si>
    <t>Phosphonic acid, lead(2+) salt (2:1)</t>
  </si>
  <si>
    <t>Phosphoric acid, lead(2+) salt (1:1)</t>
  </si>
  <si>
    <t>Phosphoric acid, mixed butyl and hexyl diesters, lead(2+) salts</t>
  </si>
  <si>
    <t>Phosphorodithioate O,O-bis(1,3-dimethylbutyl), lead salt</t>
  </si>
  <si>
    <t>Phosphorodithioic acid, mixed O,O-bis(bu and pentyl) esters, lead(2+) salt</t>
  </si>
  <si>
    <t>Plumbane, chlorotriethyl-</t>
  </si>
  <si>
    <t>Plumbane, diethyldimethyl-</t>
  </si>
  <si>
    <t>Plumbane, ethyl methyl derivitives</t>
  </si>
  <si>
    <t>Plumbane, ethyltrimethyl-</t>
  </si>
  <si>
    <t>Plumbane, tetrabutyl-</t>
  </si>
  <si>
    <t>Plumbane, tetrakis(1-methylethyl)-</t>
  </si>
  <si>
    <t>Plumbane, tetrakis(1-methylpropyl)-</t>
  </si>
  <si>
    <t>Plumbane, triethylmethyl-</t>
  </si>
  <si>
    <t>Plumbate (PbO22-), disodium</t>
  </si>
  <si>
    <t>Plumbate (PbO44-), calcium (1:2), (T-4)-</t>
  </si>
  <si>
    <t>Potassium pentadecaoxodiplumbatepentaniobate(1-)</t>
  </si>
  <si>
    <t>Residues, copper-iron-lead-nickel matte, sulfuric acid-insol.</t>
  </si>
  <si>
    <t>Salicylate, lead (II)</t>
  </si>
  <si>
    <t>Silicic acid (H2sio3), calcium salt (1:1), lead and manganese-doped</t>
  </si>
  <si>
    <t>Silicic acid (H2SiO3), lead(2+) salt (1:1)</t>
  </si>
  <si>
    <t>Silicic acid (H4SiO4), lead salt</t>
  </si>
  <si>
    <t>Silicic acid, calcium salt, lead and manganese-doped</t>
  </si>
  <si>
    <t>Silicic acid, lead nickel salt</t>
  </si>
  <si>
    <t>Slimes and sludges, lead sinter dust scrubber</t>
  </si>
  <si>
    <t>Speiss, lead-zinc</t>
  </si>
  <si>
    <t>Spiro[isobenzofuran-1(3H),9'-[9H]xanthen]-3-one, 2',4',5',7'-tetrabromo-3',6'-dihydroxy-, lead salt</t>
  </si>
  <si>
    <t>Stearic acid, lead (2+) salt</t>
  </si>
  <si>
    <t>Sulfuric acid, barium lead salt</t>
  </si>
  <si>
    <t>Sulfuric acid, barium salt (1:1), lead-doped</t>
  </si>
  <si>
    <t>Sulfuric acid, lead salt, tetrabasic</t>
  </si>
  <si>
    <t>Sulfuric acid, lead(2+) salt, basic</t>
  </si>
  <si>
    <t>Sulfurous acid, lead salt, basic</t>
  </si>
  <si>
    <t>Sulfurous acid, lead salt, dibasic</t>
  </si>
  <si>
    <t>Sulfurous acid, lead(2+) salt, basic</t>
  </si>
  <si>
    <t>Sulfurous acid, lead(2++) salt (1:1)</t>
  </si>
  <si>
    <t>Telluric acid (H2TeO3), lead(2+) salt (1:1)</t>
  </si>
  <si>
    <t>Tetradecanoic acid, lead salt, basic</t>
  </si>
  <si>
    <t>Tetraethyllead</t>
  </si>
  <si>
    <t>Tetramethyl lead</t>
  </si>
  <si>
    <t>Tetraphenyllead</t>
  </si>
  <si>
    <t>Tetrapropyl lead</t>
  </si>
  <si>
    <t>Thiosulphuric acid, lead salt</t>
  </si>
  <si>
    <t>Lead/Tin alloy</t>
  </si>
  <si>
    <t>Trinitrophloroglucinol, lead salt</t>
  </si>
  <si>
    <t>Naphthenic acid, cobalt lead manganese salt</t>
  </si>
  <si>
    <t>Lead, bis(carbonato(2-))dihydroxytri</t>
  </si>
  <si>
    <t>Boric acid (HBO2), lead(2+) salt, monohydrate (8CI, 9CI)</t>
  </si>
  <si>
    <t>Fatty acids, C6-19-branched, lead salts, basic</t>
  </si>
  <si>
    <t>Pigment Lightfast Lead-Molybdate Orange OS (9CI)</t>
  </si>
  <si>
    <t>Hexanoic acid, dimethyl-, lead(2+) salt, basic</t>
  </si>
  <si>
    <t>Lead Drier</t>
  </si>
  <si>
    <t>Lead tetrachloride</t>
  </si>
  <si>
    <t>Silicic acid, barium salt, lead-doped</t>
  </si>
  <si>
    <t>(Frits Silica)</t>
  </si>
  <si>
    <t>Inorganic lead salt</t>
  </si>
  <si>
    <t>Mercury and its Compounds</t>
  </si>
  <si>
    <t>(2',7'-Dibromo-3',6'-dihydroxy-3-oxospiro[isobenzofuran-1(3H),9'-[9H]xanthen]-4'-yl)hydroxymercury</t>
  </si>
  <si>
    <t>(2-Carboxy-m-tolyl)hydroxymercury, monosodium salt</t>
  </si>
  <si>
    <t>(2-Carboxyphenyl)hydroxymercury</t>
  </si>
  <si>
    <t>(Acetato-O)ethylmercury</t>
  </si>
  <si>
    <t>(Acetato-O)methylmercury</t>
  </si>
  <si>
    <t>(Bromodichloromethyl)phenylmercury</t>
  </si>
  <si>
    <t>(Dihydroxyphenyl)phenylmercury</t>
  </si>
  <si>
    <t>(Lactato-O1,O2)mercury</t>
  </si>
  <si>
    <t>(Maleoyldioxy)bis[phenylmercury]</t>
  </si>
  <si>
    <t>(Metaborato-O)phenylmercury</t>
  </si>
  <si>
    <t>(Phenylmercurio)urea</t>
  </si>
  <si>
    <t>[(2-Hydroxyethyl)amino]phenylmercury acetate</t>
  </si>
  <si>
    <t>[.mu.-[(Oxydiethylene but-2-enedioato)(2-)]]diphenyldimercury</t>
  </si>
  <si>
    <t>[.mu.-[[4,4'-(Oxydiethylene) bis(dodecenylsuccinato)](2-)]]diphenyldimercury</t>
  </si>
  <si>
    <t>[.mu.-[Metasilicato(2-)-O:O]]bis(2-methoxyethyl)dimercury</t>
  </si>
  <si>
    <t>[.mu.-[Orthoborato(2-)-O:O']]diphenyldimercury</t>
  </si>
  <si>
    <t>[2,2',2''-Nitrilotri(ethanol)-N,O,O',O'']phenylmercury lactate</t>
  </si>
  <si>
    <t>[2-Ethylhexyl hydrogen maleato-O']phenylmercury</t>
  </si>
  <si>
    <t>[Benzoato(2-)-C2,O1]mercury</t>
  </si>
  <si>
    <t>[Naphthoato(1-)-O]phenylmercury</t>
  </si>
  <si>
    <t>2-(Ethylmercuriothio)benzoic acid</t>
  </si>
  <si>
    <t>2-Ethoxyethylmercury acetate</t>
  </si>
  <si>
    <t>2-Ethoxyethylmercury chloride</t>
  </si>
  <si>
    <t>2-Hydroxy-5-(1,1,3,3-tetramethylbutyl)phenylmercury acetate</t>
  </si>
  <si>
    <t>2-Methoxyethylmercury chloride</t>
  </si>
  <si>
    <t>6-Methyl-3-nitrobenzoxamercurate</t>
  </si>
  <si>
    <t>Barium tetraiodomercurate</t>
  </si>
  <si>
    <t>Bis(5-oxo-DL-prolinato-N1,O2)mercury</t>
  </si>
  <si>
    <t>Bis(5-oxo-L-prolinato-N1,O2)mercury</t>
  </si>
  <si>
    <t>Bis(acetato-O)[.mu.-[1,3-dioxane-2,5-diylbis(methylene)-c:c',O,O']]dimercury</t>
  </si>
  <si>
    <t>Bis(lactato-O1,O2)mercury</t>
  </si>
  <si>
    <t>Bis(trichloromethyl)mercury</t>
  </si>
  <si>
    <t>Bis[(+)-lactato]mercury</t>
  </si>
  <si>
    <t>Bis[(trimethylsilyl)methyl]mercury</t>
  </si>
  <si>
    <t>Bromo(2-hydroxypropyl)mercury</t>
  </si>
  <si>
    <t>Bromoethylmercury</t>
  </si>
  <si>
    <t>Bromomethylmercury</t>
  </si>
  <si>
    <t>Bromophenylmercury</t>
  </si>
  <si>
    <t>Chlormerodrin</t>
  </si>
  <si>
    <t>Chloro(hydroxyphenyl)mercury</t>
  </si>
  <si>
    <t>Chloro(o-hydroxyphenyl)mercury</t>
  </si>
  <si>
    <t>Chloro[p-[(2-hydroxy-1-naphthyl)azo]phenyl]mercury</t>
  </si>
  <si>
    <t>Chloro-2-thienylmercury</t>
  </si>
  <si>
    <t>Chloro-m-tolylmercury</t>
  </si>
  <si>
    <t>Chloro-o-tolylmercury</t>
  </si>
  <si>
    <t>Cobaltate(2-), tetrakis(thiocyanato-N)-, mercury(2+) (1:1), (T-4)-</t>
  </si>
  <si>
    <t>Cyclohexanebutanoic acid, mercury(2+) salt</t>
  </si>
  <si>
    <t>Diammonium tetrachloromercurate</t>
  </si>
  <si>
    <t>Diethylmercury</t>
  </si>
  <si>
    <t>Dihydrogen  [orthoborato(3-)-O]phenylmercurate(2-)</t>
  </si>
  <si>
    <t>Diiodo(5-iodopyridin-2-amine-N1)mercury</t>
  </si>
  <si>
    <t>Dimercury amidatenitrate</t>
  </si>
  <si>
    <t>Dimercury difluoride</t>
  </si>
  <si>
    <t>Dimercury diiodide</t>
  </si>
  <si>
    <t>Dimercury(I) oxalate</t>
  </si>
  <si>
    <t>Dimethyl[.mu.-[sulphato(2-)-O:O']]dimercury</t>
  </si>
  <si>
    <t>Dimethylmercury</t>
  </si>
  <si>
    <t>Di-o-tolylmercury</t>
  </si>
  <si>
    <t>Diphenyl[.mu.-[(tetrapropenyl)succinato(2-)-O:O']]dimercury</t>
  </si>
  <si>
    <t>Diphenylmercury</t>
  </si>
  <si>
    <t>Disodium tetra(cyano-C)mercurate(2-)</t>
  </si>
  <si>
    <t>Disuccinimidomercury</t>
  </si>
  <si>
    <t>Ethyliodomercury</t>
  </si>
  <si>
    <t>Ethylmercuric chloride</t>
  </si>
  <si>
    <t>Ethylmercuric phosphate</t>
  </si>
  <si>
    <t>Fluorescein mercuric acetate</t>
  </si>
  <si>
    <t>Hexanoic acid, 2-ethyl-, mercury(2+) salt</t>
  </si>
  <si>
    <t>Hydrargaphen</t>
  </si>
  <si>
    <t>Hydrogen  [metasilicato(2-)-O](2-methoxyethyl)mercurate(1-)</t>
  </si>
  <si>
    <t>Hydrogen .mu.-hydroxy[.mu.-[orthoborato(3-)-O:O']]diphenyldimercurate(1-)</t>
  </si>
  <si>
    <t>Hydrogen [3-[(.alpha.-carboxylato-o-anisoyl)amino]-2-hydroxypropyl]hydroxymercurate(1-)</t>
  </si>
  <si>
    <t>Iodomethylmercury</t>
  </si>
  <si>
    <t>Lactatophenylmercury</t>
  </si>
  <si>
    <t>Meralein sodium</t>
  </si>
  <si>
    <t>Mercaptomerin sodium</t>
  </si>
  <si>
    <t>Mercuderamide</t>
  </si>
  <si>
    <t>Mercurate(1-), (4-carboxylatophenyl)chloro-, hydrogen</t>
  </si>
  <si>
    <t>Mercurate(1-), (4-carboxylatophenyl)hydroxy-, sodium</t>
  </si>
  <si>
    <t>Mercurate(1-), triiodo-, hydrogen, compound with 3-methyl-2(3H)-benzothiazolimine (1:1)</t>
  </si>
  <si>
    <t>Mercurate(2-), tetrachloro-, dipotassium, (T-4)-</t>
  </si>
  <si>
    <t>Mercurate(2-), tetraiodo-, (T-4)-, dihydrogen, compound with 5-iodo-2-pyridinamine (1:2)</t>
  </si>
  <si>
    <t>Mercurate(2-), tetraiodo-, dicopper(1+), (T-4)-</t>
  </si>
  <si>
    <t>Mercuric acetate</t>
  </si>
  <si>
    <t>Mercuric arsenate</t>
  </si>
  <si>
    <t>Mercuric benzoate</t>
  </si>
  <si>
    <t>Mercuric bromide</t>
  </si>
  <si>
    <t>Mercuric chloride</t>
  </si>
  <si>
    <t>Mercuric cyanide</t>
  </si>
  <si>
    <t>Mercuric iodide</t>
  </si>
  <si>
    <t>Mercuric nitrate</t>
  </si>
  <si>
    <t>Mercuric oxide</t>
  </si>
  <si>
    <t>Mercuric oxycyanide</t>
  </si>
  <si>
    <t>Mercuric potassium cyanide</t>
  </si>
  <si>
    <t>Mercuric subsulfate</t>
  </si>
  <si>
    <t>Mercuric sulfate</t>
  </si>
  <si>
    <t>Mercuric thiocyanate</t>
  </si>
  <si>
    <t>Mercurobutol</t>
  </si>
  <si>
    <t>Mercurous acetate</t>
  </si>
  <si>
    <t>Mercurous azide</t>
  </si>
  <si>
    <t>Mercurous chloride</t>
  </si>
  <si>
    <t>Mercurous iodide</t>
  </si>
  <si>
    <t>Mercurous nitrate</t>
  </si>
  <si>
    <t>Mercurous oxide</t>
  </si>
  <si>
    <t>Mercurous sulfate</t>
  </si>
  <si>
    <t>Mercury (I) chromate</t>
  </si>
  <si>
    <t>Mercury (I) nitrate</t>
  </si>
  <si>
    <t>Mercury (II) chromate</t>
  </si>
  <si>
    <t>Mercury (II) nitrate, monohydrate</t>
  </si>
  <si>
    <t>Mercury acetate</t>
  </si>
  <si>
    <t>Mercury acetylide</t>
  </si>
  <si>
    <t>Mercury ammonium chloride</t>
  </si>
  <si>
    <t>Mercury bis(4-chlorobenzoate)</t>
  </si>
  <si>
    <t>Mercury bis(trifluoroacetate)</t>
  </si>
  <si>
    <t>Mercury bromide (Hg2Br2)</t>
  </si>
  <si>
    <t>Mercury bromide (HgBr)</t>
  </si>
  <si>
    <t>Mercury chloride</t>
  </si>
  <si>
    <t>Mercury dichromate</t>
  </si>
  <si>
    <t>Mercury diiodate</t>
  </si>
  <si>
    <t>Mercury dipotassium tetrathiocyanate</t>
  </si>
  <si>
    <t>Mercury disilver tetraiodide</t>
  </si>
  <si>
    <t>Mercury distearate, pure</t>
  </si>
  <si>
    <t>Mercury fluoride</t>
  </si>
  <si>
    <t>Mercury fluoride (HgF2)</t>
  </si>
  <si>
    <t>Mercury gluconate</t>
  </si>
  <si>
    <t>Mercury nitride</t>
  </si>
  <si>
    <t>Mercury oleate</t>
  </si>
  <si>
    <t>Mercury salicylate</t>
  </si>
  <si>
    <t>Mercury selenide (HgSe)</t>
  </si>
  <si>
    <t>Mercury silver iodide</t>
  </si>
  <si>
    <t>Mercury succinate</t>
  </si>
  <si>
    <t>Mercury sulfide (HgS)</t>
  </si>
  <si>
    <t>Mercury telluride (HgTe)</t>
  </si>
  <si>
    <t>Mercury thallium dinitrate</t>
  </si>
  <si>
    <t>Mercury(1+) bromate</t>
  </si>
  <si>
    <t>Mercury(1+) ethyl sulphate</t>
  </si>
  <si>
    <t>Mercury(1+) trifluoroacetate</t>
  </si>
  <si>
    <t>Mercury(1+), amminephenyl-, acetate</t>
  </si>
  <si>
    <t>Mercury(2+) (9Z,12Z)-octadeca-9,12-dienoate</t>
  </si>
  <si>
    <t>Mercury(2+) chloroacetate</t>
  </si>
  <si>
    <t>Mercury(2+), bis(2,4,6-tri-2-pyridinyl-1,3,5-triazine-N1,N2,N6)-, (OC-6-1'2)-</t>
  </si>
  <si>
    <t>Mercury(II) oxalate</t>
  </si>
  <si>
    <t>Mercury(II) potassium iodide</t>
  </si>
  <si>
    <t>Mercury, (2-ethylhexanoato-O)(1-methoxycyclohexyl)-</t>
  </si>
  <si>
    <t xml:space="preserve">Mercury, (1-methoxycyclohexyl)(neodecanoato-O)- </t>
  </si>
  <si>
    <t>Mercury, (1-methoxyethyl)(9-octadecenoato-O)-,</t>
  </si>
  <si>
    <t>Mercury, (1-methoxycyclohexyl)(9-octadecenoato-O)-,</t>
  </si>
  <si>
    <t>Mercury, (1-methoxyethyl)(neodecanoato-O)-</t>
  </si>
  <si>
    <t xml:space="preserve">Mercury, (2-ethylhexanoato-O)(1-methoxyethyl)  </t>
  </si>
  <si>
    <t>Mercury, (2',7'-dibromo-3',6'-dihydroxy-3-oxospiro[isobenzofuran-1(3H),9'-[9H]xanthen ]-4'-yl)hydroxy-, disodium salt</t>
  </si>
  <si>
    <t>Mercury, (2-ethylhexanoato-O)phenyl-</t>
  </si>
  <si>
    <t>Mercury, (9-octadecenoato-O)phenyl-, (Z)-</t>
  </si>
  <si>
    <t>Mercury, (acetato-O)(2-hydroxy-5-nitrophenyl)-</t>
  </si>
  <si>
    <t>Mercury, (acetato-O)(4-aminophenyl)-</t>
  </si>
  <si>
    <t>Mercury, (acetato-O)[3-(chloromethoxy)propyl-C,O]-</t>
  </si>
  <si>
    <t>Mercury, (acetato-O)[4-[[4-(dimethylamino)phenyl]azo]phenyl]-</t>
  </si>
  <si>
    <t>Mercury, (acetato-O)diamminephenyl-, (T-4)-</t>
  </si>
  <si>
    <t>Mercury, (neodecanoato-O)phenyl-</t>
  </si>
  <si>
    <t>Mercury, [.mu.-[dodecylbutanedioato(2-)-O:O']]diphenyldi-</t>
  </si>
  <si>
    <t>Mercury, [2,5-dichloro-3,6-dihydroxy-2,5-cyclohexadiene-1,4-dionato(2-)-O1,O6]-</t>
  </si>
  <si>
    <t>Mercury, bis(4-methylphenyl)-</t>
  </si>
  <si>
    <t>Mercury, bis(acetato-O)(benzenamine)-</t>
  </si>
  <si>
    <t>Mercury, bis(phenyldiazenecarbothioic acid 2-phenylhydrazidato-N2,S)-, (T-4)-</t>
  </si>
  <si>
    <t>Mercury, chloro(2-hydroxy-5-nitrophenyl)-</t>
  </si>
  <si>
    <t>Mercury, chloro(4-hydroxyphenyl)-</t>
  </si>
  <si>
    <t>Mercury, chloro(4-methylphenyl)-</t>
  </si>
  <si>
    <t>Mercury, chloro(ethanethiolato)-</t>
  </si>
  <si>
    <t>Mercury, chloro[2-(2-cyclohexen-1-yl)-3-benzofuranyl]-</t>
  </si>
  <si>
    <t>Mercury, chloro[p-(2,4-dinitroanilino)phenyl]-</t>
  </si>
  <si>
    <t>Mercury, compound with sodium (2:1)</t>
  </si>
  <si>
    <t>Mercury, compound with sodium (4:1)</t>
  </si>
  <si>
    <t>Mercury, compound with titanium (1:3)</t>
  </si>
  <si>
    <t>Mercury, dibutyl-</t>
  </si>
  <si>
    <t>Mercury, iodo(iodomethyl)-</t>
  </si>
  <si>
    <t>Mercury, methyl(8-quinolinolato-N1,O8)-</t>
  </si>
  <si>
    <t>Mercury, phenyl(phenyldiazenecarbothioic acid 2-phenylhydrazidato)-</t>
  </si>
  <si>
    <t>Mercury, phenyl(propanoato-O)-</t>
  </si>
  <si>
    <t>Mercury, phenyl(trichloromethyl)-</t>
  </si>
  <si>
    <t>Mercurymethylchloride</t>
  </si>
  <si>
    <t>Mersalyl</t>
  </si>
  <si>
    <t>Mersalyl acid</t>
  </si>
  <si>
    <t>Methoxyethylmercuric acetate</t>
  </si>
  <si>
    <t>Methyl mercury dicyandiamide</t>
  </si>
  <si>
    <t>Methyl(pentachlorophenolato)mercury</t>
  </si>
  <si>
    <t>Methylmercury</t>
  </si>
  <si>
    <t>Methylmercury benzoate</t>
  </si>
  <si>
    <t>Methylmercury hydroxide</t>
  </si>
  <si>
    <t>N-(Ethylmercuric)-p-toluenesulphonannilide</t>
  </si>
  <si>
    <t>Naphthenic acids, mercury salts</t>
  </si>
  <si>
    <t>Nitric acid, mercury(2+) salt, hemihydrate</t>
  </si>
  <si>
    <t>Otimerate sodium</t>
  </si>
  <si>
    <t>Perchloric acid, mercury(2+) salt</t>
  </si>
  <si>
    <t>Phenyl(quinolin-8-olato-N1,O8)mercury</t>
  </si>
  <si>
    <t>Phenyl(tribromomethyl)mercury</t>
  </si>
  <si>
    <t>Phenylmercuric acetate</t>
  </si>
  <si>
    <t>Phenylmercuric hydroxide</t>
  </si>
  <si>
    <t>Phenylmercuric nitrate</t>
  </si>
  <si>
    <t>Phenylmercury benzoate</t>
  </si>
  <si>
    <t>Phenylmercury chloride</t>
  </si>
  <si>
    <t>Phenylmercury dimethyldithiocarbamate</t>
  </si>
  <si>
    <t>Phenylmercury hydroxide--phenylmercury nitrate</t>
  </si>
  <si>
    <t>Phenylmercury salicylate</t>
  </si>
  <si>
    <t>Phenylmercury stearate</t>
  </si>
  <si>
    <t>Phosphoric acid, mercury salt</t>
  </si>
  <si>
    <t>Potassium triiodomercurate(1-)</t>
  </si>
  <si>
    <t>Sodium [3-[[(3-carboxylatopropionamido)carbonyl]amino]-2-methoxypropyl]hydroxymercurate(1-)</t>
  </si>
  <si>
    <t>Sodium 4-chloromercuriobenzoate</t>
  </si>
  <si>
    <t>Sodium o-(ethylmercurithio)benzoate</t>
  </si>
  <si>
    <t>Sodium timerfonate</t>
  </si>
  <si>
    <t>Tetrakis(acetato-O)[.mu.4-(3',6'-dihydroxy-3-oxospiro[isobenzofuran-1(3H),9'-[9H]xanthene]-2',4',5',7'-tetrayl)]tetramercury</t>
  </si>
  <si>
    <t>Trimercury biscitrate</t>
  </si>
  <si>
    <t>Mercury, (2-mercaptoacetamidato-O,S)methyl</t>
  </si>
  <si>
    <t>Mercury-difulminate</t>
  </si>
  <si>
    <t>Mercury Compound</t>
  </si>
  <si>
    <t>Mercury, bromo[1-(methoxyphenylmethyl)-2-oxo-2-[(1,7,7-trimethylbicyclo[2.2.1]hept-2-yl)oxy]ethyl]-</t>
  </si>
  <si>
    <t>Methanol</t>
  </si>
  <si>
    <t>67-56-1</t>
  </si>
  <si>
    <t>Methylenebis(chloroaniline)
(MOCA)</t>
  </si>
  <si>
    <t>Methylene Chloride</t>
  </si>
  <si>
    <t>75-09-2</t>
  </si>
  <si>
    <t>N-Methyl-2-pyrrolidone
(NMP)</t>
  </si>
  <si>
    <t xml:space="preserve">Perfluoroalkyl and Polyfluoroalkyl Substances
Long Chain, including polymeric and non-polymeric substances
(Substances include: CF3(CF2)n-COOH where n ≥ 6  and CF3(CF2)n-S(=O)y-X where y = 0 – 2;  X is any chemical moiety;  where n ≥ 5) </t>
  </si>
  <si>
    <t>Perfluoro compounds C5-18</t>
  </si>
  <si>
    <t>Perfluorodecyl trichlorosilane</t>
  </si>
  <si>
    <t>1H,1H,2H,2H-Perfluorodecyltriethoxysilane</t>
  </si>
  <si>
    <t>pentadecafluorooctanoic acid</t>
  </si>
  <si>
    <t>1-Propanesulfonic acid, 2-methyl-, 2-[[1-oxo-3-[(.gamma.-.omega.-perfluoro- C4-16-alkyl)thio]propyl]amino] derivs., sodium salts.</t>
  </si>
  <si>
    <t>2-Propenoic acid, octadecyl ester</t>
  </si>
  <si>
    <t>Thiols, C4-20, .gamma.-.omega.-perfluoro, telomers with acrylamide and acrylic acid, sodium salts.</t>
  </si>
  <si>
    <t>1-Propanaminium, 3-amino-N-(carboxymethyl)-N,N-dimethyl-, N-[2-[(.gamma.-.omega.-perfluoro-C4-20-a lkyl)thio]acetyl] derivs., inner salts.</t>
  </si>
  <si>
    <t>Copolymer made by a mix where some are PFOA precursors</t>
  </si>
  <si>
    <t>C19 PFCA</t>
  </si>
  <si>
    <t>C15 PFCA</t>
  </si>
  <si>
    <t>1,3-Propanediol, 2,2-bis(.gamma.-.omega.-perfluoro-C4-10-alkyl)thiomethyl derivs., phosphates, ammonium salts</t>
  </si>
  <si>
    <t>1,3-Propanediol, 2,2-bis(.gamma.-.omega.-perfluoro-C6-12-alkyl)thiomethyl derivs., phosphates, ammonium salts</t>
  </si>
  <si>
    <t>C18 PFCA</t>
  </si>
  <si>
    <t>Perfluorooctane sulfonic acid</t>
  </si>
  <si>
    <t>2-Propenoic acid, 3,3,4,4,5,5,6,6,7,7,8,8,9,9,10,10,11,11, 12,12,12-heneicosafluorododecyl ester.</t>
  </si>
  <si>
    <t>8:2 Fluorotelomer methacrylate</t>
  </si>
  <si>
    <t>1,1,1,2,2,3,3,4,4,5,5,6,6,7,7,8,8-Heptadecafluoro-10-iododecane</t>
  </si>
  <si>
    <t>Dodecane, 1,1,1,2,2,3,3,4,4,5,5,6,6,7,7,8,8,9,9,10,10-heneicosafluoro-12-iodo-.</t>
  </si>
  <si>
    <t>Henicosafluoroundecanoic acid</t>
  </si>
  <si>
    <t>Sodium salts of perfluorononan-1-oic-acid</t>
  </si>
  <si>
    <t>8:2 Fluorotelomer olefin</t>
  </si>
  <si>
    <t>Perfluorooctanoic Acid potassium salt</t>
  </si>
  <si>
    <t>didecyldimethylammonium perfluorooctane sulfonate</t>
  </si>
  <si>
    <t>Decanoic acid, 3,3,4,4,5,5,6,6,7,7,8,8,9,9,10,10,10-heptadecafluoro-</t>
  </si>
  <si>
    <t>8:2 Fluorotelomer acrylates</t>
  </si>
  <si>
    <t>potassium perfluorooctane sulfonate</t>
  </si>
  <si>
    <t>ammonium perfluorooctane sulfonate</t>
  </si>
  <si>
    <t>lithium perfluorooctane sulfonate</t>
  </si>
  <si>
    <t>Tetradecane, 1,1,1,2,2,3,3,4,4,5,5,6,6,7,7,8,8,9,9,10,10,11,11,12,12-pentacosafluoro-14-iodo-.</t>
  </si>
  <si>
    <t>perfluorooctane sulfonyl fluoride</t>
  </si>
  <si>
    <t>Tricosafluorododecanoic acid</t>
  </si>
  <si>
    <t>Perfluorodecyldichloromethylsilane</t>
  </si>
  <si>
    <t>Pentadecafluoro-octanoic
acid ethyl ester</t>
  </si>
  <si>
    <t>C10-PFCA and its sodium and ammonium salts</t>
  </si>
  <si>
    <t>Tris[4-(3,3,4,4,5,5,6,6,7,7,8,8,9,9,10,10,10-heptadecafluorodecyl)phenyl]phosphine</t>
  </si>
  <si>
    <t>bis[tris(4-(3,3,4,4,5,5,6,6,7,7,8,8,9,9,10,10,10-heptadecafluorodecyl)phenyl)phosphine]palladium(ii) dichloride</t>
  </si>
  <si>
    <t>Pentadecafluorooctanoic anhydride</t>
  </si>
  <si>
    <t>Pentadecafluoro-octanoyl
fluoride</t>
  </si>
  <si>
    <t>Nonadecafluorodecanoic acid</t>
  </si>
  <si>
    <t>Perfluorooctanoic Acid silver salt</t>
  </si>
  <si>
    <t>Perfluorooctanoic Acid sodium salt</t>
  </si>
  <si>
    <t>Perfluorononan-1-oic acid</t>
  </si>
  <si>
    <t>Heptacosafluorotetradecanoic acid</t>
  </si>
  <si>
    <t>Pentadecafluoro-octanoic
acid methyl ester</t>
  </si>
  <si>
    <t>Ammonium pentadecafluorooctanoate (APFO)</t>
  </si>
  <si>
    <t>Polyfluorinated Amides</t>
  </si>
  <si>
    <t>1-Tetradecanol, 3,3,4,4,5,5,6,6,7,7,8,8,9,9,10,10,11,11,12,12,13,13,14,14,14-pentacosafluoro-.</t>
  </si>
  <si>
    <t>Perfluorooctyl phosphonic acid</t>
  </si>
  <si>
    <t>Bis(perfluorooctyl) phosphinic acid</t>
  </si>
  <si>
    <t>N-[3-[bis(2-hydroxyethyl)amino]propyl]-2,2,3,3,4,4,5,5,6,6,7,7,8,8,8-pentadecafluorooctanamide</t>
  </si>
  <si>
    <t>C9-PFCA and its sodium and ammonium salts</t>
  </si>
  <si>
    <t>Perfluorooctyl iodide</t>
  </si>
  <si>
    <t>2-Propenoic acid, 2-methyl-, 2,2,3,3,4,4,5,5,6,6,7,7,8,8,8-pentadecafluorooctyl ester, polymer</t>
  </si>
  <si>
    <t>1-Propanaminium,N,N,N-trimethyl-3-[(2,2,3,3,4,4,5,5,6,6,7,7,8,8,8-pentadecafluoro-1-oxooctyl)amino]-, chloride</t>
  </si>
  <si>
    <t>tetraethylammonium perfluorooctane sulfonate</t>
  </si>
  <si>
    <t>C17 PFCA</t>
  </si>
  <si>
    <t>Fluorotelomer phosphate monoester</t>
  </si>
  <si>
    <t>1-Hexadecanol, 3,3,4,4,5,5,6,6,7,7,8,8,9,9,10,10,11,11,12,12,13,13,14,14,15,15,16,16,16-nonacosafluoro-.</t>
  </si>
  <si>
    <t>1,1,2,2-Tetrahydroperfluorooctadecyl acrylate</t>
  </si>
  <si>
    <t>Hexadecane, 1,1,1,2,2,3,3,4,4,5,5,6,6,7,7,8,8,9,9,10,10,11,11,12,12,13,13,14,14-nonacosafluoro-16-iodo-.</t>
  </si>
  <si>
    <t>Poly(difluoromethylene), α-fluoro-ω-[2- [[2-(trimethylammonio)ethyl]thio]ethyl]-, methyl sulfate</t>
  </si>
  <si>
    <t>Poly(difluoromethylene), alpha-fluoro-omega-(2-(phosphonooxy)ethyl)-</t>
  </si>
  <si>
    <t>Poly(difluoromethylene), .alpha.,.alpha.-phosphinicobis(oxy-2,1-ethanediyl)bis.omega.-fluoro-</t>
  </si>
  <si>
    <t>8:2 Fluorotelomer alcohols</t>
  </si>
  <si>
    <t>8:2 Fluorotelomer phosphate diester</t>
  </si>
  <si>
    <t>C16 PFCA</t>
  </si>
  <si>
    <t>pentadecafluoro-, chromium(3+)</t>
  </si>
  <si>
    <t>Propanamide, 3-((gamma-omega-perfluoro-C4-10-alkyl)thio) derivs.</t>
  </si>
  <si>
    <t>C20 PFCA</t>
  </si>
  <si>
    <t>Fatty acids, C7-13, perfluoro</t>
  </si>
  <si>
    <t>Alcohols, C8-14, .gamma.-.omega.-perfluoro.</t>
  </si>
  <si>
    <t>Fatty acids, C7-13, perfluoro, compds. with ethylamine</t>
  </si>
  <si>
    <t>diethanolammonium perfluorooctane sulfonate</t>
  </si>
  <si>
    <t>2-Decenoic acid, 3,4,4,5,5,6,6,7,7,8,8,9,9,10,10,10-hexadecafluoro-</t>
  </si>
  <si>
    <t>Thiols, C8-20, .gamma.-.omega.-perfluoro, telomers with acrylamide.</t>
  </si>
  <si>
    <t>Pentanoic acid, 4,4-bis(.gamma.-.omega.-perfluoro-C8-20-alkyl)thio derivs</t>
  </si>
  <si>
    <t>Fatty acids, C6-18, perfluoro, ammonium salts</t>
  </si>
  <si>
    <t xml:space="preserve">Pentacosafluorotridecanoic acid </t>
  </si>
  <si>
    <t>Carboxylic acids, C7-13, perfluoro, ammonium salts</t>
  </si>
  <si>
    <t>Perfluorodecyldimethylchlorosilane</t>
  </si>
  <si>
    <t>Poly(difluoromethylene), .alpha.-fluoro-.omega.-(2-sulfoethyl)-</t>
  </si>
  <si>
    <t>Silane, (3,3,4,4,5,5,6,6,7,7,8,8,9,9,10,10,10-heptadecafluorodecyl)trimethoxy-</t>
  </si>
  <si>
    <t>heptadecafluoro-1-[(2,2,3,3,4,4,5,5,6,6,7,7,8,8,8-pentadecafluorooctyl)oxy]nonene</t>
  </si>
  <si>
    <t>N-(3-aminopropyl)-2,2,3,3,4,4,5,5,6,6,7,7,8,8,8-pentadecafluorooctanamide</t>
  </si>
  <si>
    <t>1-Dodecanol, 3,3,4,4,5,5,6,6,7,7,8,8,9,9,10,10,11,11,12,12,12-heneicosafluoro-.</t>
  </si>
  <si>
    <t>1-Propanesulfonic acid, 3-[ethyl(2,2,3,3,4,4,5,5,6,6,7,7,8,8,8-pentadecafluoro-1-oxooctyl)amino] -</t>
  </si>
  <si>
    <t>Fatty acids, C7-19, perfluoro</t>
  </si>
  <si>
    <t>Octanoic acid, pentadecafluoro-, branched</t>
  </si>
  <si>
    <t>Octanoic acid, pentadecafluoro-, branched, ammonium salt</t>
  </si>
  <si>
    <t>Octanoic acid, pentadecafluoro-, mixed esters with 2,2'-[1,4-butanediylbis(oxymethylene)]bis[oxirane] and 2,2'-[1,6-hexanediylbis(oxymethylene)]bis[oxirane]</t>
  </si>
  <si>
    <t>Amides, C7-19, alpha-omega-perfluoro-N,N-bis(hydroxyethyl)</t>
  </si>
  <si>
    <t>Poly(oxy-1,2-ethanediyl),a-[2-[2,2,3,3,4,4,5,5,6,6,7,7,8,8,8-pentadecafluoro-1-oxooctyl)amino]ethyl]-w-hydroxy</t>
  </si>
  <si>
    <t>8:2 Fluorotelomer phosphate monoester ammonium salt</t>
  </si>
  <si>
    <t>Diammonium 4,4,5,5,6,6,7,7,8,8,9,9,10,10,11,11,11-heptadecafluoro-2-hydroxyundecyl phosphate</t>
  </si>
  <si>
    <t>Carbamic acid, [2-(sulfothio)ethyl]-, C-(gamma-omega-perfluoro-C6-9-alkyl) esters, monosodium salts</t>
  </si>
  <si>
    <t>pentadecafluorooctanoic acid (1:1)</t>
  </si>
  <si>
    <t>Perfluorooctane sulfonic acid salt</t>
  </si>
  <si>
    <t>Perfluoroctane sulfonate acid</t>
  </si>
  <si>
    <t>Perfluoroctane sulfonate anion</t>
  </si>
  <si>
    <t>2-Propenoic acid, 2-methyl-, dodecyl ester, polymers with 2-[methyl[(perfluoro-C4-8-alkyl)- sulfonyl]amino]ethyl acrylate and vinylidene chloride</t>
  </si>
  <si>
    <t>Glycine, N-ethyl-N-[(heptadecafluorooctyl)sulfonyl]-, potassium salt</t>
  </si>
  <si>
    <t>Perfluorooctane sulfonate potasium salt</t>
  </si>
  <si>
    <t>Perfluorooctane sulfonate ammonium salt</t>
  </si>
  <si>
    <t>Perfluorooctane sulfonate lithium salt</t>
  </si>
  <si>
    <t>Perfluorooctane sulfonate diethanolamino salt</t>
  </si>
  <si>
    <t>Tetraethylammoniumheptadecafluoroctansulfonate</t>
  </si>
  <si>
    <t>Perfluoro-1-octanesulfonyl fluoride</t>
  </si>
  <si>
    <t>N-Ethylperfluorooctylsulfonamide</t>
  </si>
  <si>
    <t>Heptadecafluoro-N-methyloctanesulphonamide</t>
  </si>
  <si>
    <t>N-Ethylheptadecafluoro-N-(2-hydroxyethyl)octanesulphonamide</t>
  </si>
  <si>
    <t>N-Methylperfluorooctanesulfonamidoethanol</t>
  </si>
  <si>
    <t>Phthalate, Diethylhexyl
(DEHP)</t>
  </si>
  <si>
    <t>Benzyl butyl phthalate (BBP)</t>
  </si>
  <si>
    <t>Dibutyl phthalate (DBP)</t>
  </si>
  <si>
    <t>Diisobutyl phthalate (DIBP)</t>
  </si>
  <si>
    <t>Diisooctyl phthalate (DIOP)</t>
  </si>
  <si>
    <t xml:space="preserve">27554-26-3 </t>
  </si>
  <si>
    <t>Dicyclohexyl phthalate (DCHP)</t>
  </si>
  <si>
    <t>Dioctyl phthalate (DNOP)</t>
  </si>
  <si>
    <t>Diisodecyl phthalate (DIDP)</t>
  </si>
  <si>
    <t>Diisopentyl phthalate (DIPP)</t>
  </si>
  <si>
    <t>Dipentyl phthalate (DPP)</t>
  </si>
  <si>
    <t>Di-n-hexyl phthalate (DnHP)</t>
  </si>
  <si>
    <t>Bis(2-methoxyethyl) phthalate (bMEP)</t>
  </si>
  <si>
    <t>N-pentyl-isopentylphthalate (PIPP)</t>
  </si>
  <si>
    <t>Diisohexyl phthalate  (DIHP)</t>
  </si>
  <si>
    <t>UV 328
Phenol, 2-(2H-benzotriazol-2-yl) -4,6-bis(1,1-dimethylpropyl)-</t>
  </si>
  <si>
    <t>Bis(tri-n-butyltin) oxide</t>
  </si>
  <si>
    <t>Triphenyltin=N, N-dimethyldithiocarbamate</t>
  </si>
  <si>
    <t>Triphenyltinfluoride</t>
  </si>
  <si>
    <t>Triphenyltinacetate</t>
  </si>
  <si>
    <t>Triphenyltinchloride</t>
  </si>
  <si>
    <t>Triphenyltinhydroxide</t>
  </si>
  <si>
    <t>Triphenyltin fattyacid((9-11)salt)</t>
  </si>
  <si>
    <t>Triphenyltinchloroacetate</t>
  </si>
  <si>
    <t>Tributyltinmethacrylate</t>
  </si>
  <si>
    <t>Bis(tributyltin)fumalate</t>
  </si>
  <si>
    <t>Tributyltinfluoride</t>
  </si>
  <si>
    <t>Bis(tributyltin)2,3-dibromosuccinate</t>
  </si>
  <si>
    <t>Tributyltinacetate</t>
  </si>
  <si>
    <t>Tributyltinlaurate</t>
  </si>
  <si>
    <t>Bis(tributyltin)phthalate</t>
  </si>
  <si>
    <t>Coplymer of alkyl(c=8) acrylate,methyl methacrylate and tributyltin methacrylate</t>
  </si>
  <si>
    <t>Tributyltinsulfamate</t>
  </si>
  <si>
    <t>Bis(tributyltin)maleate</t>
  </si>
  <si>
    <t>Tributyltinchloride</t>
  </si>
  <si>
    <t>Tributyltin-1, 2,3,4,4a, 4b, 5,6,10,10a-decahydro-7-isoplopyl-1, 4a-dimethyl-1-phenanthrencarboxylatemix</t>
  </si>
  <si>
    <t>(2-BIPHENYLOXY)TRIBUTYLTIN</t>
  </si>
  <si>
    <t>1,3,5-TRIS(TRIBUTYLTIN)-S-TRIAZINE-2,4,6-TRIONE</t>
  </si>
  <si>
    <t>2-BUTENOIC ACID, 4-OXO-4-[ (TRIBUTYLSTANNYL)OXY]-</t>
  </si>
  <si>
    <t>Acetic acid, 2,2',2''-[(methylstannylidyne)tris(thio)]tris-, triisooctyl ester</t>
  </si>
  <si>
    <t>BIS(TRIBUTYLTIN) ITACONATE</t>
  </si>
  <si>
    <t>Bromotrimethylstannane</t>
  </si>
  <si>
    <t>P-NITROPHENOXYTRIBUTYLTIN</t>
  </si>
  <si>
    <t>Stannane, bromotriethyl-</t>
  </si>
  <si>
    <t>Tributyl(neodecanoyloxy)stannane</t>
  </si>
  <si>
    <t>Tributyl(oleoyloxy)stannane</t>
  </si>
  <si>
    <t>Tributyltin</t>
  </si>
  <si>
    <t>Tributyltin (and salts and esters)</t>
  </si>
  <si>
    <t>Tributyltin .alpha.-(2,4,5-trichlorophenoxy) propionate</t>
  </si>
  <si>
    <t>Tributyltin .beta.-iodopropionate</t>
  </si>
  <si>
    <t>TRIBUTYLTIN 2-ETHYLHEXANOATE</t>
  </si>
  <si>
    <t>Tributyltin Acrylate</t>
  </si>
  <si>
    <t>Tributyltin benzoate</t>
  </si>
  <si>
    <t>Tributyltin bromide</t>
  </si>
  <si>
    <t>TRIBUTYLTIN CHLOROACETATE</t>
  </si>
  <si>
    <t>Tributyltin cinnamate</t>
  </si>
  <si>
    <t>TRIBUTYLTIN CYANATE</t>
  </si>
  <si>
    <t>TRIBUTYLTIN CYANIDE</t>
  </si>
  <si>
    <t>Tributyltin dimethyldithiocarbamate</t>
  </si>
  <si>
    <t>TRIBUTYLTIN GAMMA-CHLOROBUTYRATE</t>
  </si>
  <si>
    <t>Tributyltin hydroxide</t>
  </si>
  <si>
    <t>Tributyltin iodide</t>
  </si>
  <si>
    <t>Tributyltin iodoacetate</t>
  </si>
  <si>
    <t>Tributyltin isooctylthioacetate</t>
  </si>
  <si>
    <t>TRIBUTYLTIN ISOPROPYLSUCCINATE</t>
  </si>
  <si>
    <t>Tributyltin isothiocyanate</t>
  </si>
  <si>
    <t>Tributyltin linoleate</t>
  </si>
  <si>
    <t>TRIBUTYLTIN METHANESULPHONATE</t>
  </si>
  <si>
    <t>Tributyltin methoxide</t>
  </si>
  <si>
    <t>Tributyltin monopropylene glycol maleate</t>
  </si>
  <si>
    <t>TRIBUTYLTIN NAPHTHENATE</t>
  </si>
  <si>
    <t>Tributyltin naphthenate</t>
  </si>
  <si>
    <t>Tributyltin nonanoate</t>
  </si>
  <si>
    <t>TRIBUTYLTIN O-IODOBENZOATE</t>
  </si>
  <si>
    <t>TRIBUTYLTIN P-IODOBEMZOATE</t>
  </si>
  <si>
    <t>TRIBUTYLTIN UNDECYLENATE</t>
  </si>
  <si>
    <t>Triethyltin acetate</t>
  </si>
  <si>
    <t>Triethyltin chloride</t>
  </si>
  <si>
    <t>Triethyltin hydroxide</t>
  </si>
  <si>
    <t>Triethyltin iodide</t>
  </si>
  <si>
    <t>Triethyltin phenoxide</t>
  </si>
  <si>
    <t>Trimethyltin acetate</t>
  </si>
  <si>
    <t>Trimethyltin azide</t>
  </si>
  <si>
    <t>Trimethyltin chloride</t>
  </si>
  <si>
    <t>Trimethyltin hydroxide</t>
  </si>
  <si>
    <t>Trimethyltin iodide</t>
  </si>
  <si>
    <t>Trimethyltin sulphate</t>
  </si>
  <si>
    <t>Trimethyltin thiocyanate</t>
  </si>
  <si>
    <t>Tri-n-butyl tin salicylate</t>
  </si>
  <si>
    <t>Triphenyltin hydride</t>
  </si>
  <si>
    <t>Triphenyltin iodide</t>
  </si>
  <si>
    <t>Tripropyltin acetate</t>
  </si>
  <si>
    <t>Tripropyltin bromide</t>
  </si>
  <si>
    <t>Tripropyltin chloride</t>
  </si>
  <si>
    <t>Tripropyltin iodide</t>
  </si>
  <si>
    <t>Tripropyltin iodoacetate</t>
  </si>
  <si>
    <t>Tripropyltin laurate</t>
  </si>
  <si>
    <t>Tripropyltin methacrylate</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</si>
  <si>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</si>
  <si>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</si>
  <si>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</si>
  <si>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</si>
  <si>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</si>
  <si>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</si>
  <si>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</si>
  <si>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</si>
  <si>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</si>
  <si>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</si>
  <si>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</si>
  <si>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</si>
  <si>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</si>
  <si>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</si>
  <si>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</si>
  <si>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</si>
  <si>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Bis(tris(2-methyl-2-phenylpropyl)tin) oxide</t>
  </si>
  <si>
    <t>1-(Tricyclohexylstannyl)-1H-1,2,4-triazole</t>
  </si>
  <si>
    <t>Tetracyclohexylstannane</t>
  </si>
  <si>
    <t>Chlorotricyclohexylstannane</t>
  </si>
  <si>
    <t xml:space="preserve">Butyltricyclohexylstannane </t>
  </si>
  <si>
    <t>Fluorotrihexylstannane</t>
  </si>
  <si>
    <t>Fluorotripentylstannane</t>
  </si>
  <si>
    <t>Hexapentyldistannoxane</t>
  </si>
  <si>
    <t>Tris(2-chloroethyl) phosphate (TCEP)</t>
  </si>
  <si>
    <t>Chlorofluorocarbons (CFCs)</t>
  </si>
  <si>
    <t>Methyl bromide</t>
  </si>
  <si>
    <t>Bromofluoromethane</t>
  </si>
  <si>
    <t>Chlorobromomethane</t>
  </si>
  <si>
    <t>Carbon tetrachloride</t>
  </si>
  <si>
    <t>Bromotrifluoromethane</t>
  </si>
  <si>
    <t>1,1,1-trichloroethane</t>
  </si>
  <si>
    <t>Trichlorofluoromethane</t>
  </si>
  <si>
    <t>Chlorotrifluoromethane</t>
  </si>
  <si>
    <t>Dichlorodifluoromethane</t>
  </si>
  <si>
    <t>Pentachlorofluoroethane</t>
  </si>
  <si>
    <t>Heptachlorofluoropropane</t>
  </si>
  <si>
    <t>dichlorotetrafluoroethane</t>
  </si>
  <si>
    <t>Hexachlorodifluoropropane</t>
  </si>
  <si>
    <t>Bromochlorodifluoromethane</t>
  </si>
  <si>
    <t>Heptafluoropropyl chloride</t>
  </si>
  <si>
    <t>Monochloropentafluoroethane</t>
  </si>
  <si>
    <t>Pentachlorotrifluoropropane</t>
  </si>
  <si>
    <t>1,2-Dibromotetrafluoroethane</t>
  </si>
  <si>
    <t>1,2-Difluorotetrachloroethane</t>
  </si>
  <si>
    <t>Tetrachlorotetrafluoropropane</t>
  </si>
  <si>
    <t>1,2,2-Trichloropentafluoropropane</t>
  </si>
  <si>
    <t>1,1,2-trichloro-1,2,2-trifluoroethane</t>
  </si>
  <si>
    <t>1,2-Dichloro-1,1,2,3,3,3-hexafluoropropane</t>
  </si>
  <si>
    <t>Heptachlorofluoropropan</t>
  </si>
  <si>
    <t>Cryofluoran</t>
  </si>
  <si>
    <t>Dichlorpentafluorpropan</t>
  </si>
  <si>
    <t>Trichlortrifluorethan</t>
  </si>
  <si>
    <t>1,1-Dichlor-1,2,2,2-tetrafluorethan</t>
  </si>
  <si>
    <t>1,1,1-Trichlorpentafluorpropan</t>
  </si>
  <si>
    <t>1,1,1,2-Tetrachlor-2,2-difluorethan</t>
  </si>
  <si>
    <t>1,1,1,3-Tetrachlortetrafluorpropan</t>
  </si>
  <si>
    <t>1,1,1,3,3,3-Hexachlor-2,2-difluorpropan</t>
  </si>
  <si>
    <t>1,2,3-Trichloropentafluoropropane</t>
  </si>
  <si>
    <t>Decafluorobutane</t>
  </si>
  <si>
    <t>Hexachloroethane</t>
  </si>
  <si>
    <t>Octafluoropropane</t>
  </si>
  <si>
    <t>Perfluoroethane</t>
  </si>
  <si>
    <t>Hydrobromofluorocarbons (HBFCs)</t>
  </si>
  <si>
    <t>1,2-Dibromo-1,1-difluoroethane</t>
  </si>
  <si>
    <t>1-Bromo-2-fluoroethane</t>
  </si>
  <si>
    <t>2-Bromo-1,1,1-trifluoroethane</t>
  </si>
  <si>
    <t>Ethane, 1,2-dibromo-1,1,2-trifluoro-</t>
  </si>
  <si>
    <t>Ethene, 2-bromo-1,1-difluoro-</t>
  </si>
  <si>
    <t>Dibromofluoromethane</t>
  </si>
  <si>
    <t>C2H2F2Br2: 1,1-Dibromo-2,2-difluoroethane</t>
  </si>
  <si>
    <t>Propane, 1-bromo-2-fluoro-</t>
  </si>
  <si>
    <t>1-Bromo-3-fluoropropane</t>
  </si>
  <si>
    <t>1,1,1-Trifluoro-2-bromoethane</t>
  </si>
  <si>
    <t>3-Bromo-1,1,1-trifluoropropane</t>
  </si>
  <si>
    <t>1,3-Dibromo-1,1-difluoropropane</t>
  </si>
  <si>
    <t>1,2-Dibromo-1,1,2-trifluoroethane</t>
  </si>
  <si>
    <t>2,3-Dibromo-1,1,1-trifluoropropane</t>
  </si>
  <si>
    <t>1,2-Dibromo-1-fluoroethane</t>
  </si>
  <si>
    <t>C2HFBr4</t>
  </si>
  <si>
    <t>C2HF2Br3</t>
  </si>
  <si>
    <t>C2H2FBr3</t>
  </si>
  <si>
    <t>C2H3F2Br:  Bromo-1,1-difluoroethane</t>
  </si>
  <si>
    <t>C3HFBr6</t>
  </si>
  <si>
    <t>C3HF2Br5</t>
  </si>
  <si>
    <t>C3HF3Br4</t>
  </si>
  <si>
    <t>C3HF4Br3</t>
  </si>
  <si>
    <t>C3H2FBr5</t>
  </si>
  <si>
    <t>C3H2F2Br4</t>
  </si>
  <si>
    <t>1,2,2-Tribromo-3,3,3-trifluoropropane</t>
  </si>
  <si>
    <t>1,3-Dibromo-1,1,3,3-tetrafluoropropane</t>
  </si>
  <si>
    <t>C3H2F5Br</t>
  </si>
  <si>
    <t>C3H3FBr4</t>
  </si>
  <si>
    <t>1,2,3-Tribromo-3,3-difluoropropane</t>
  </si>
  <si>
    <t>C3H3F4Br</t>
  </si>
  <si>
    <t>C3H4FBr3</t>
  </si>
  <si>
    <t>C3H5FBr2</t>
  </si>
  <si>
    <t>C3H5F2Br</t>
  </si>
  <si>
    <t xml:space="preserve">1-Bromo-1,1-difluoroethane </t>
  </si>
  <si>
    <t>1-Bromo-1,1,2,3,3,3-hexafluoropropane</t>
  </si>
  <si>
    <t>Bromodifluoromethane</t>
  </si>
  <si>
    <t>Hydrochlorofluorocarbons (HCFCs)</t>
  </si>
  <si>
    <t>1,1-Dichloro-1,2,2-trifluoroethane (HCFC-123b)</t>
  </si>
  <si>
    <t>1,2,2-Trichloro-1,1-difluoroethane</t>
  </si>
  <si>
    <t>1,2-Dichloro-1,1,2-trifluoroethane (HCFC-123a)</t>
  </si>
  <si>
    <t>1,2-Dichloro-1,1-difluoroethane</t>
  </si>
  <si>
    <t>1,2-Dichloro-1,2-difluoroethane</t>
  </si>
  <si>
    <t>1,2-Dichloro-1-fluoroethane</t>
  </si>
  <si>
    <t>1,2-Dichloro-1-fluoroethylene</t>
  </si>
  <si>
    <t>1-Chloro-1,1,2,2-tetrafluoroethane (HCFC-124a)</t>
  </si>
  <si>
    <t>1-Chloro-1,1-difluoroethane</t>
  </si>
  <si>
    <t>1-Chloro-1,2-difluoroethylene</t>
  </si>
  <si>
    <t>1-Chloro-1-fluoroethylene</t>
  </si>
  <si>
    <t>1-Chloro-2-fluoroethylene</t>
  </si>
  <si>
    <t>2-Chloro-1,1-difluoroethylene</t>
  </si>
  <si>
    <t>Chlorodifluoroethanes</t>
  </si>
  <si>
    <t>Chlorodifluoromethane</t>
  </si>
  <si>
    <t>Chlorofluoromethane</t>
  </si>
  <si>
    <t>Chlorotetrafluoroethane</t>
  </si>
  <si>
    <t>Dichlorofluoromethane</t>
  </si>
  <si>
    <t>Dichlorotrifluoroethane</t>
  </si>
  <si>
    <t>Ethane, 1,1,1-trichloro-2-fluoro-</t>
  </si>
  <si>
    <t>Ethane, 1,1,2-trichloro-1-fluoro-</t>
  </si>
  <si>
    <t>Ethane, 1,1,2-trichloro-2-fluoro-</t>
  </si>
  <si>
    <t>Ethane, 1,1-dichloro-1-fluoro-</t>
  </si>
  <si>
    <t>Ethane, 1,2-difluoro-1,1,2-trichloro-</t>
  </si>
  <si>
    <t>Ethane, 1-chloro-1,2-difluoro-</t>
  </si>
  <si>
    <t>Ethane, 2,2-dichloro-1,1,1-trifluoro-</t>
  </si>
  <si>
    <t>Ethane, 2-chloro-1,1,1,2-tetrafluoro-</t>
  </si>
  <si>
    <t>Ethane, chloro-1,1-difluoro-</t>
  </si>
  <si>
    <t>Ethane, monochlorodifluoro-</t>
  </si>
  <si>
    <t>Trichlorofluoroethane</t>
  </si>
  <si>
    <t>chloroodifluoropropanee</t>
  </si>
  <si>
    <t>chloroofluoroethanee</t>
  </si>
  <si>
    <t>chloroofluoroopropanee</t>
  </si>
  <si>
    <t>chlorohexafluoropropane</t>
  </si>
  <si>
    <t>chloropentafluoropropane</t>
  </si>
  <si>
    <t>chlorotetrafluoropropane</t>
  </si>
  <si>
    <t>chlorotrifluoroethylen</t>
  </si>
  <si>
    <t>chlorotrifluoropropane</t>
  </si>
  <si>
    <t>chloro-1,1,1-trifluoroethane</t>
  </si>
  <si>
    <t>Pentachlorodifluoropropane</t>
  </si>
  <si>
    <t>Pentachlorofluoropropane</t>
  </si>
  <si>
    <t>1-chloro-1,1,2-trifluoroethane</t>
  </si>
  <si>
    <t>1-chloro-1,2,2-trifluoroethane</t>
  </si>
  <si>
    <t>1,1-Dichloro-2-fluoroethane</t>
  </si>
  <si>
    <t>1,1-Dichloro-2,2-difluoroethane</t>
  </si>
  <si>
    <t>1,1,1,2-Tetrachloro-2-fluoroethane</t>
  </si>
  <si>
    <t>1,1,2,2-Tetrachloro-1-fluoroethane</t>
  </si>
  <si>
    <t>HCFC-21 (CHFCl2) Dichlorofluoromethane</t>
  </si>
  <si>
    <t>HCFC-22 (CHF2Cl) Monochlorodifluoromethane</t>
  </si>
  <si>
    <t>HCFC-31 (CH2FCl) Monochlorofluoromethane</t>
  </si>
  <si>
    <t>HCFC-121 (C2HFCl4) Tetrachlorofluoroethane</t>
  </si>
  <si>
    <t>HCFC-122 (C2HF2Cl3) Trichlorodifluoroethane</t>
  </si>
  <si>
    <t>HCFC-123 (C2HF3Cl2) Dichlorotrifluoroethane</t>
  </si>
  <si>
    <t>HCFC-124 (C2HF4Cl) Monochlorotetrafluoroethane</t>
  </si>
  <si>
    <t>HCFC-131 (C2H2FCl3) Trichlorofluoroethane</t>
  </si>
  <si>
    <t>HCFC-132b (C2H2F2Cl2) Dichlorodifluoroethane</t>
  </si>
  <si>
    <t>HCFC-133a (C2H2F3Cl) Monochlorotrifluoroethane</t>
  </si>
  <si>
    <t>HCFC-141b (C2H3FCl2) Dichlorofluoroethane</t>
  </si>
  <si>
    <t>HCFC-142b (C2H3F2Cl) Monochlorodifluoroethane</t>
  </si>
  <si>
    <t>HCFC-221 (C3HFCl6) Hexachlorofluoropropane</t>
  </si>
  <si>
    <t>HCFC-222 (C3HF2Cl5) Pentachlorodifluoropropane</t>
  </si>
  <si>
    <t>HCFC-223 (C3HF3Cl4) Tetrachlorotrifluoropropane</t>
  </si>
  <si>
    <t>HCFC-224 (C3HF4Cl3) Trichlorotetrafluoropropane</t>
  </si>
  <si>
    <t>HCFC-225ca (C3HF5Cl2) Dichloropentafluoropropane</t>
  </si>
  <si>
    <t>HCFC-225cb (C3HF5Cl2) Dichloropentafluoropropane</t>
  </si>
  <si>
    <t>HCFC-226 (C3HF6Cl) Monochlorohexafluoropropane</t>
  </si>
  <si>
    <t>HCFC-231 (C3H2FCl5) Pentachlorofluoropropane</t>
  </si>
  <si>
    <t>HCFC-232 (C3H2F2Cl4) Tetrachlorodifluoropropane</t>
  </si>
  <si>
    <t>HCFC-233 (C3H2F3Cl3) Trichlorotrifluoropropane</t>
  </si>
  <si>
    <t>HCFC-234 (C3H2F4Cl2) Dichlorotetrafluoropropane</t>
  </si>
  <si>
    <t>HCFC-235 (C3H2F5Cl) Monochloropentafluoropropane</t>
  </si>
  <si>
    <t>HCFC-241 (C3H3FCl4) Tetrachlorofluoropropane</t>
  </si>
  <si>
    <t>HCFC-242 (C3H3F2Cl3) Trichlorodifluoropropane</t>
  </si>
  <si>
    <t>HCFC-243 (C3H3F3Cl2) Dichlorotrifluoropropane</t>
  </si>
  <si>
    <t>HCFC-244 (C3H3F4Cl) Monochlorotetrafluoropropane</t>
  </si>
  <si>
    <t>HCFC-251 (C3H4FCl3) Monochlorotetrafluoropropane</t>
  </si>
  <si>
    <t>HCFC-252 (C3H4F2Cl2) Dichlorodifluoropropane</t>
  </si>
  <si>
    <t>HCFC-253 (C3H4F3Cl) Monochlorotrifluoropropane</t>
  </si>
  <si>
    <t>HCFC-261 (C3H5FCl2) Dichlorofluoropropane</t>
  </si>
  <si>
    <t>HCFC-262 (C3H5F2Cl) Monochlorodifluoropropane</t>
  </si>
  <si>
    <t>HCFC-271 (C3H6FCl) Monochlorofluoropropane</t>
  </si>
  <si>
    <t>Dichlordifluorpropan</t>
  </si>
  <si>
    <t>Dichlorfluorpropan</t>
  </si>
  <si>
    <t>Dichlortetrafluorpropan</t>
  </si>
  <si>
    <t>Dichlortrifluorpropan</t>
  </si>
  <si>
    <t>2-chloro-1,3-difluoropropane</t>
  </si>
  <si>
    <t>1,1-Dichloro-1,2,3,3,3-pentafluoropropane</t>
  </si>
  <si>
    <t>Tetrachlorodifluoropropane</t>
  </si>
  <si>
    <t>Trichlorodifluoropropane</t>
  </si>
  <si>
    <t>Trichlorotetrafluoropropane</t>
  </si>
  <si>
    <t>2,2-Dichloro-1,1,1,3,3-pentafluoropropane</t>
  </si>
  <si>
    <t>Chlorotrifluoroethane</t>
  </si>
  <si>
    <t>Tetrachlorofluoropropane</t>
  </si>
  <si>
    <t>Trichlorofluoropropane</t>
  </si>
  <si>
    <t>Hexachlorofluoropropane</t>
  </si>
  <si>
    <t>Tetrachlorotrifluoropropane</t>
  </si>
  <si>
    <t>Trichlorotrifluoropropane</t>
  </si>
  <si>
    <t>Chloropentafluoropropane</t>
  </si>
  <si>
    <t>Dichlorotrifluoropropane</t>
  </si>
  <si>
    <t>Chlorotrifluoropropane</t>
  </si>
  <si>
    <t>Dichlorofluoropropane</t>
  </si>
  <si>
    <t>1,1-Dichloro-1,2,2,3,3-pentafluoropropane</t>
  </si>
  <si>
    <t>1,3-Dichloro-1,1,2,3,3-pentafluoropropane</t>
  </si>
  <si>
    <t>1,1-Dichloro-1,2-difluoroethane</t>
  </si>
  <si>
    <t>Dichlorofluoroethane</t>
  </si>
  <si>
    <t>Dichlorodifluoroethane</t>
  </si>
  <si>
    <t>2,3-Dichloro-1,1,1-trifluoropropane</t>
  </si>
  <si>
    <t>Trichlorodifluoroethane</t>
  </si>
  <si>
    <t>2-chloro-2-fluoropropane</t>
  </si>
  <si>
    <t>1,2-Dichloro-1,1,2,3,3-pentafluoropropane</t>
  </si>
  <si>
    <t>2,3-Dichloro-1,1,1,2,3-pentafluoropropane</t>
  </si>
  <si>
    <t>1,2-Dichloro-1,1,3,3,3-pentafluoropropane</t>
  </si>
  <si>
    <t>3-Chloro-1,1,2,2-tetrafluoropropane</t>
  </si>
  <si>
    <t>1,1,1-Trichloro-3,3,3-trifluoropropane</t>
  </si>
  <si>
    <t>1,1-Dichloro-1,2,2-trifluoropropane</t>
  </si>
  <si>
    <t>1,1-Dichloro-1-fluoropropane</t>
  </si>
  <si>
    <t>1,1,3-trichloro-1-fluoropropane</t>
  </si>
  <si>
    <t>Hydrofluorocarbons (HFCs)</t>
  </si>
  <si>
    <t>1,1,1,2,2,3,3-Heptafluoropropane</t>
  </si>
  <si>
    <t>1,1,1,2,3,3-Hexafluoropropane</t>
  </si>
  <si>
    <t>1,1,1,2-Tetrafluoroethane</t>
  </si>
  <si>
    <t>1,1,2,2-Tetrafluoroethane</t>
  </si>
  <si>
    <t>1,1,2-Trifluoroethane</t>
  </si>
  <si>
    <t>1,1-Difluoroethane</t>
  </si>
  <si>
    <t>1,2-Difluoroethane</t>
  </si>
  <si>
    <t>Difluoroethane</t>
  </si>
  <si>
    <t>Difluoromethane</t>
  </si>
  <si>
    <t>Ethane, 1,1,1-trifluoro-</t>
  </si>
  <si>
    <t>Ethane, pentafluoro-</t>
  </si>
  <si>
    <t>Ethyl fluoride</t>
  </si>
  <si>
    <t>Methyl fluoride</t>
  </si>
  <si>
    <t>1,1,1,2,2-Pentafluoropropane</t>
  </si>
  <si>
    <t>1,1,1,3,3-Pentafluoropropane</t>
  </si>
  <si>
    <t>1,1,1,3,3-Pentafluorobutane</t>
  </si>
  <si>
    <t>Pentane, 1,1,1,2,2,3,4,5,5,5-decafluoro-</t>
  </si>
  <si>
    <t>Propane, 1,1,1,2,3,3,3-heptafluoro-</t>
  </si>
  <si>
    <t>Propane, 1,1,1,3,3,3-hexafluoro-</t>
  </si>
  <si>
    <t>Propane, hexafluoro-</t>
  </si>
  <si>
    <t>Trifluoroethane</t>
  </si>
  <si>
    <t>Trifluoromethane</t>
  </si>
  <si>
    <t>Vinylidene fluoride</t>
  </si>
  <si>
    <t>Persistent Organic Pollutants
Including Dioxins and Furans, Pesticides, PBDEs, PCBs</t>
  </si>
  <si>
    <t>Dioxins and furans
(PCDDs / PCDFs)</t>
  </si>
  <si>
    <t>1,2,3,4,6,7,8-Heptachlorodibenzofuran</t>
  </si>
  <si>
    <t>1,2,3,4,6,7,8-Heptachlorodibenzo-p-dioxin</t>
  </si>
  <si>
    <t>1,2,3,4,7,8,9-Hexachlorodibenzofuran</t>
  </si>
  <si>
    <t>1,2,3,4,7,8-Hexachloro dibenzofuran</t>
  </si>
  <si>
    <t>1,2,3,4,7,8-Hexachlorodibenzo-p-dioxin</t>
  </si>
  <si>
    <t>1,2,3,6,7,8-Hexachloro dibenzofuran</t>
  </si>
  <si>
    <t>1,2,3,6,7,8-Hexachlorodibenzo-p-dioxin</t>
  </si>
  <si>
    <t>1,2,3,7,8,9-Hexachloro dibenzofuran</t>
  </si>
  <si>
    <t>1,2,3,7,8,9-Hexachlorodibenzo-p-dioxin</t>
  </si>
  <si>
    <t>1,2,3,7,8-Pentachloro dibenzofuran</t>
  </si>
  <si>
    <t>1,2,3,7,8-Pentachlorodibenzo-p-dioxin</t>
  </si>
  <si>
    <t>2,3,4,6,7,8-Hexachloro dibenzofurans</t>
  </si>
  <si>
    <t>2,3,4,7,8-Pentachloro dibenzofurans</t>
  </si>
  <si>
    <t>2,3,7,8-Tetrachloro dibenzofurans</t>
  </si>
  <si>
    <t>2,3,7,8-Tetrachlorodibenzo-p-dioxin (TCDD)</t>
  </si>
  <si>
    <t>2,7-Dichlorodibenzo-p-dioxin</t>
  </si>
  <si>
    <t>Hexachlorodibenzodioxin</t>
  </si>
  <si>
    <t>Nickel,[6,8,16,18-tetrachloro-1,11-bis(2-furanylmethyl)-1,10,11, 20-tetrahydrodibenzo[c,j]dipyrazolo[3,4-f:3',4'-m][1,2,5,8,9,12] hexaazacyclotetradecinato(2-)-N5,N10,N15,N20]-</t>
  </si>
  <si>
    <t>Octachlorodibenzofuran</t>
  </si>
  <si>
    <t>Octachlorodibenzo-p-dioxin</t>
  </si>
  <si>
    <t>Perfluorooctane Sulfonates
Perfluorooctanoic Acid 
(PFOS / PFOA) All members</t>
  </si>
  <si>
    <t>Pesticides (Aldrin, DDT)</t>
  </si>
  <si>
    <t>Aldrin</t>
  </si>
  <si>
    <t>Chlordane</t>
  </si>
  <si>
    <t>DDT</t>
  </si>
  <si>
    <t>Dieldrin</t>
  </si>
  <si>
    <t>Endrin</t>
  </si>
  <si>
    <t>Heptachlor</t>
  </si>
  <si>
    <t>Mirex</t>
  </si>
  <si>
    <t>Toxaphene</t>
  </si>
  <si>
    <t>Alpha hexachlorocyclohexane</t>
  </si>
  <si>
    <t>Beta hexachlorocyclohexane</t>
  </si>
  <si>
    <t>Chlordecone</t>
  </si>
  <si>
    <t>Lindane</t>
  </si>
  <si>
    <t>Endosulfan, technical</t>
  </si>
  <si>
    <t>Endosulfan Isomer</t>
  </si>
  <si>
    <t>Endosulfan Sulfate</t>
  </si>
  <si>
    <t>Pentachlorophenol and its salts</t>
  </si>
  <si>
    <t>Pentachlorophenol</t>
  </si>
  <si>
    <t>Sodium pentachlorophenate</t>
  </si>
  <si>
    <t>as monohydrate</t>
  </si>
  <si>
    <t>Pentachlorophenyl laurate</t>
  </si>
  <si>
    <t>Pentachloroanisole</t>
  </si>
  <si>
    <t>Dicofol</t>
  </si>
  <si>
    <t>Polybrominated phenyls</t>
  </si>
  <si>
    <t xml:space="preserve">Hexabromobiphenyl </t>
  </si>
  <si>
    <t>2,2,4,4,5,5-Hexabromodiphenyl ether</t>
  </si>
  <si>
    <t>2,2,4,4,5,6-Hexabromodiphenyl ether</t>
  </si>
  <si>
    <t>2,2,3,3,4,5,6-Heptabromodiphenyl ether</t>
  </si>
  <si>
    <t>2,2,3,4,4,5,6-Heptabromodiphenyl ether</t>
  </si>
  <si>
    <t>2,2,4,4-Tetrabromodiphenyl ether</t>
  </si>
  <si>
    <t>2,2,4,4,5-Pentabromodiphenyl ether</t>
  </si>
  <si>
    <t>Commercial octabromodiphenyl ether</t>
  </si>
  <si>
    <t>hexaBDE</t>
  </si>
  <si>
    <t>heptaBDE</t>
  </si>
  <si>
    <t>octaBDE</t>
  </si>
  <si>
    <t>nonaBDE</t>
  </si>
  <si>
    <t>decaBDE</t>
  </si>
  <si>
    <t>Commercial pentabromodiphenyl ether</t>
  </si>
  <si>
    <t>tetraBDE</t>
  </si>
  <si>
    <t>penta BDE</t>
  </si>
  <si>
    <t>triBDE</t>
  </si>
  <si>
    <t>Dibromodiphenyl ether</t>
  </si>
  <si>
    <t>Monobromodiphenyl ether</t>
  </si>
  <si>
    <t>Benzen,1,2,4,5-tetrabromo-3-(2,4-dibromophenoxy)-</t>
  </si>
  <si>
    <t>Benzene, 1,1'-oxybis[2,3,4,6-tetrabromo-</t>
  </si>
  <si>
    <t>Bis(pentabromophenyl) ether (decabromodiphenyl ether) (DecaBDE)</t>
  </si>
  <si>
    <t>Polychlorinated biphenyls 
(PCBs)</t>
  </si>
  <si>
    <t>1,1'-Biphenyl, 2,4',5-trichloro-</t>
  </si>
  <si>
    <t>2,2',4,4'-Tetrachlorobiphenyl</t>
  </si>
  <si>
    <t>2,3',4,4',5,5'-HEXACHLOROBIPHENYL</t>
  </si>
  <si>
    <t>2,4,5,2',4',5'-Hexachlorobiphenyl</t>
  </si>
  <si>
    <t>3,3',4,4'-TETRACHLOROBIPHENYL</t>
  </si>
  <si>
    <t>3,4,5,3',4',5'-Hexachlorobiphenyl</t>
  </si>
  <si>
    <t>Aroclor 1016</t>
  </si>
  <si>
    <t>Aroclor 1221</t>
  </si>
  <si>
    <t>Aroclor 1232</t>
  </si>
  <si>
    <t>Aroclor 1242</t>
  </si>
  <si>
    <t>Aroclor 1248</t>
  </si>
  <si>
    <t>AROCLOR 1254</t>
  </si>
  <si>
    <t>Aroclor 1260</t>
  </si>
  <si>
    <t>Heptachloro-1,1'-biphenyl</t>
  </si>
  <si>
    <t>Nonachloro-1,1'-biphenyl</t>
  </si>
  <si>
    <t>pentachloro[1,1'-biphenyl]</t>
  </si>
  <si>
    <t>Polychlorinated biphenyls</t>
  </si>
  <si>
    <t>Tetrachloro(tetrachlorophenyl)benzene</t>
  </si>
  <si>
    <t>Short Chain Chlorinated Paraffins
(SCCP)</t>
  </si>
  <si>
    <t>Alkanes, C10-13, chloro</t>
  </si>
  <si>
    <t>Alkanes, C6-18, chloro</t>
  </si>
  <si>
    <t>Alkanes, C12-13, chloro</t>
  </si>
  <si>
    <t>Alkanes, C12-14, chloro</t>
  </si>
  <si>
    <t>Alkanes, C10-14, chloro</t>
  </si>
  <si>
    <t>Chlorinated paraffins (C12, 60% chlorine)</t>
  </si>
  <si>
    <t>Hexachlorobenzene</t>
  </si>
  <si>
    <t>Pentachlorobenzene</t>
  </si>
  <si>
    <t>608-93-5</t>
  </si>
  <si>
    <t xml:space="preserve">Other Persistent Organic Pollutants
</t>
  </si>
  <si>
    <t>Hexabromocyclododecane (HBCD)</t>
  </si>
  <si>
    <t>1,2,5,6,9,10-hexabromocyclododecane</t>
  </si>
  <si>
    <t>alpha- hexabromocyclododecane</t>
  </si>
  <si>
    <t>beta-hexabromocyclododecane</t>
  </si>
  <si>
    <t>gamma-hexabromocyclododecane</t>
  </si>
  <si>
    <t>rel-(1R, 2S, 5R, 6S, 9R, 10S)-1,2,5,6,9,10-Hexabromocyclododecane</t>
    <phoneticPr fontId="0"/>
  </si>
  <si>
    <t>rel-(1R, 2S, 5R, 6S, 9S, 10R)-1,2,5,6,9,10-Hexabromocyclododecane</t>
    <phoneticPr fontId="0"/>
  </si>
  <si>
    <t>(1R, 2R, 5R, 6S, 9S, 10S)-1,2,5,6,9,10-Hexabromocyclododecane</t>
    <phoneticPr fontId="0"/>
  </si>
  <si>
    <t>(1R, 2R, 5R, 6S, 9R, 10S)-1,2,5,6,9,10-Hexabromocyclododecane</t>
    <phoneticPr fontId="0"/>
  </si>
  <si>
    <t>(1R, 2S, 5S, 6R, 9S, 10S)-1,2,5,6,9,10-Hexabromocyclododecane</t>
    <phoneticPr fontId="0"/>
  </si>
  <si>
    <t>(1R, 2S, 5S, 6S, 9S, 10R)-1,2,5,6,9,10-Hexabromocyclododecane</t>
    <phoneticPr fontId="0"/>
  </si>
  <si>
    <t>(1R, 2R, 5S, 6R, 9R, 10S)-1,2,5,6,9,10-Hexabromocyclododecane</t>
    <phoneticPr fontId="0"/>
  </si>
  <si>
    <t>(1R, 2S, 5R, 6S, 9S, 10S)-1,2,5,6,9,10-Hexabromocyclododecane</t>
    <phoneticPr fontId="0"/>
  </si>
  <si>
    <t>678970-16-6</t>
    <phoneticPr fontId="0"/>
  </si>
  <si>
    <t>(1R, 2R, 5R, 6S, 9S, 10R)-1,2,5,6,9,10-Hexabromocyclododecane</t>
    <phoneticPr fontId="0"/>
  </si>
  <si>
    <t>678970-17-7</t>
    <phoneticPr fontId="0"/>
  </si>
  <si>
    <t>Hexachlorobutadiene</t>
  </si>
  <si>
    <t>Polychlorinated Napthalenes</t>
  </si>
  <si>
    <t>Other Persistent Pollutants
Including PBBs, PBTs, PCTs and Tetrachlorobenzene</t>
  </si>
  <si>
    <t>Polybrominated biphenyls (PBBs)
Polybrominated terphenyls (PBTs)</t>
  </si>
  <si>
    <t>[1,1'-Biphenyl]-ar,ar'-diol, tetrabromo-, polymer with (chloromethyl)oxirane and 4,4'-(1-methylethylidene)bis[phenol]</t>
  </si>
  <si>
    <t>1,1'-Biphenyl, 2,2',3,4',5'-pentabromo-</t>
  </si>
  <si>
    <t>1,1'-Biphenyl, 2,2',3,4,6-pentabromo-</t>
  </si>
  <si>
    <t>1,1'-Biphenyl, 2,2',3,5',6-pentabromo-</t>
  </si>
  <si>
    <t>1,1'-Biphenyl, 2,2',4,4',5-pentabromo-</t>
  </si>
  <si>
    <t>1,1'-Biphenyl, 2,2',4,4',6-pentabromo-</t>
  </si>
  <si>
    <t>1,1'-Biphenyl, 2,2',4,4'-tetrabromo-</t>
  </si>
  <si>
    <t>1,1'-Biphenyl, 2,2',4,5,5'-pentabromo-</t>
  </si>
  <si>
    <t>1,1'-Biphenyl, 2,2',4,5',6-pentabromo-</t>
  </si>
  <si>
    <t>1,1'-Biphenyl, 2,2',4,5,6'-pentabromo-</t>
  </si>
  <si>
    <t>1,1'-Biphenyl, 2,2',4,5'-tetrabromo-</t>
  </si>
  <si>
    <t>1,1'-Biphenyl, 2,2',4,6,6'-pentabromo-</t>
  </si>
  <si>
    <t>1,1'-Biphenyl, 2,2',4,6'-tetrabromo-</t>
  </si>
  <si>
    <t>1,1'-Biphenyl, 2,2',5,5'-tetrabromo-</t>
  </si>
  <si>
    <t>1,1'-Biphenyl, 2,2',5,6'-tetrabromo-</t>
  </si>
  <si>
    <t>1,1'-Biphenyl, 2,2',5-tribromo-</t>
  </si>
  <si>
    <t>1,1'-Biphenyl, 2,2',6,6'-tetrabromo-</t>
  </si>
  <si>
    <t>1,1'-Biphenyl, 2,2'-dibromo-</t>
  </si>
  <si>
    <t>1,1'-Biphenyl, 2,3,4,4',5-pentabromo-</t>
  </si>
  <si>
    <t>1,1'-Biphenyl, 2',3,4,4',5-pentabromo-</t>
  </si>
  <si>
    <t>1,1'-Biphenyl, 2,3',4,4'-tetrabromo-</t>
  </si>
  <si>
    <t>1,1'-Biphenyl, 2,3,4,5,6-pentabromo-</t>
  </si>
  <si>
    <t>1,1'-Biphenyl, 2,3',4',5-tetrabromo-</t>
  </si>
  <si>
    <t>1,1'-Biphenyl, 2,3',5-tribromo-</t>
  </si>
  <si>
    <t>1,1'-Biphenyl, 2,3'-dibromo-</t>
  </si>
  <si>
    <t>1,1'-Biphenyl, 2,4,4',6-tetrabromo-</t>
  </si>
  <si>
    <t>1,1'-Biphenyl, 2,4',5-tribromo-</t>
  </si>
  <si>
    <t>1,1'-Biphenyl, 2,4,6-tribromo-</t>
  </si>
  <si>
    <t>1,1'-Biphenyl, 2,4',6-tribromo-</t>
  </si>
  <si>
    <t>1,1'-Biphenyl, 2,4'-dibromo-</t>
  </si>
  <si>
    <t>1,1'-Biphenyl, 2,4-dibromo-</t>
  </si>
  <si>
    <t>1,1'-Biphenyl, 2,5-dibromo-</t>
  </si>
  <si>
    <t>1,1'-Biphenyl, 2,6-dibromo-</t>
  </si>
  <si>
    <t>1,1'-Biphenyl, 3,3',4,4'-tetrabromo-</t>
  </si>
  <si>
    <t>1,1'-Biphenyl, 3,3',4,5'-tetrabromo-</t>
  </si>
  <si>
    <t>1,1'-Biphenyl, 3,3',5,5'-tetrabromo-</t>
  </si>
  <si>
    <t>1,1'-Biphenyl, 3,3'-dibromo-</t>
  </si>
  <si>
    <t>1,1'-Biphenyl, 3,4,4',5-tetrabromo-</t>
  </si>
  <si>
    <t>1,1'-Biphenyl, 3,4'-dibromo-</t>
  </si>
  <si>
    <t>1,1'-Biphenyl, 3,4-dibromo-</t>
  </si>
  <si>
    <t>1,1'-Biphenyl, 4,4'-dibromo-</t>
  </si>
  <si>
    <t>2,2',3,3',5,5',6,6'-Octabromo-4-phenoxy-1,1'-biphenyl</t>
  </si>
  <si>
    <t>4,4',6,6'-Tetrabromo[1,1'-biphenyl]-2,2'-diol</t>
  </si>
  <si>
    <t>Decabromobiphenyl</t>
  </si>
  <si>
    <t>Firemaster BP-6</t>
  </si>
  <si>
    <t>Firemaster FF-1</t>
  </si>
  <si>
    <t>Hexabromobiphenyl</t>
  </si>
  <si>
    <t>Octabromobiphenyl</t>
  </si>
  <si>
    <t>Bromkal 80</t>
  </si>
  <si>
    <t>1,1'-Biphenyl, 2,3,3',4'-tetrabromo-</t>
  </si>
  <si>
    <t xml:space="preserve">1,1'-Biphenyl, 2,2',4,4',5,5'-hexabromo- </t>
  </si>
  <si>
    <t>1,1'-Biphenyl, dibromo-</t>
  </si>
  <si>
    <t>2-bromobiphenyl</t>
  </si>
  <si>
    <t>3-bromobiphenyl</t>
  </si>
  <si>
    <t>4-bromobiphenyl</t>
  </si>
  <si>
    <t>Heptabromobiphenyl</t>
  </si>
  <si>
    <t>Nonabromo-1,1′-biphenyl</t>
  </si>
  <si>
    <t>Pentabromobiphenyl</t>
  </si>
  <si>
    <t xml:space="preserve">Dodecabromoterphenyl </t>
  </si>
  <si>
    <t xml:space="preserve">Undecabromoterphenyl </t>
  </si>
  <si>
    <t>4-Bromo-p-terphenyl
(1,1':4',1''-Terphenyl, 4-bromo-)</t>
  </si>
  <si>
    <t xml:space="preserve">2-bromo-p-terphenyl </t>
  </si>
  <si>
    <t xml:space="preserve">4,4'-Dibromo-p-terphenyl </t>
  </si>
  <si>
    <t xml:space="preserve">3-bromo-p-terphenyl </t>
  </si>
  <si>
    <t>Polychlorinated terphenyls (PCTs)</t>
  </si>
  <si>
    <t>Tetrachlorobenzene, All members</t>
  </si>
  <si>
    <t>1,2,3,4 or 1,2,4,5 Tetrachlorobenzene</t>
  </si>
  <si>
    <t xml:space="preserve">1,2,3,4-tetrachlorobenzene </t>
  </si>
  <si>
    <t>1,2,3,5- tetrachlorobenzene</t>
  </si>
  <si>
    <t>1,2,4,5- tetrachlorobenzene</t>
  </si>
  <si>
    <t>Lookup Column</t>
  </si>
  <si>
    <t>Please make a selection above before continuing with the rest of this form.</t>
  </si>
  <si>
    <t>Please make a selection above.</t>
  </si>
  <si>
    <t>Please continue on to the next question.</t>
  </si>
  <si>
    <t>Specify regulation number below and attach your certifcation letter in the attachments section:</t>
  </si>
  <si>
    <t>Food Contact Lookup</t>
  </si>
  <si>
    <t>Microparticles</t>
  </si>
  <si>
    <t>Does this material contain a substance that is considered to be a microparticle?</t>
  </si>
  <si>
    <t>Synthetic polymer microparticles:</t>
  </si>
  <si>
    <t>Polymers that are solid and which fulfill but of the following conditions:</t>
  </si>
  <si>
    <t>Are contained in particles and constitute at least 1% by weight of those particles; or build a continuous surface coating on particles;</t>
  </si>
  <si>
    <t>all dimensions of the particles are equal to or less than 5mm</t>
  </si>
  <si>
    <t>the length of the particles is equal to or less than 15mm and their length to diameter ratio is greater than 3.</t>
  </si>
  <si>
    <t>(a)</t>
  </si>
  <si>
    <t>(b)</t>
  </si>
  <si>
    <t>(i)</t>
  </si>
  <si>
    <t>(ii)</t>
  </si>
  <si>
    <t>At least 1% by weight of the particles referred to in point (a) fulfill either of the following conditions:</t>
  </si>
  <si>
    <t>Please provide the generic identity of the microparticle polymer supplied:</t>
  </si>
  <si>
    <t xml:space="preserve">Microparticle </t>
  </si>
  <si>
    <t>Specify the identity and percentage below.</t>
  </si>
  <si>
    <t>Skip the rest of this section and proceed to the next tab of this form.</t>
  </si>
  <si>
    <t>Microparticle Identity</t>
  </si>
  <si>
    <t>Styrene-butadiene copolymers </t>
  </si>
  <si>
    <t>Styrene-acrylate copolymers </t>
  </si>
  <si>
    <t>Acrylate (co)-polymers</t>
  </si>
  <si>
    <t>Polyamide and polyurethane copolymers</t>
  </si>
  <si>
    <t>Alkydes</t>
  </si>
  <si>
    <t>Polyketone copolymers</t>
  </si>
  <si>
    <t>Polyolefinic copolymers</t>
  </si>
  <si>
    <t>Polyethers and polyether amine copolymers</t>
  </si>
  <si>
    <t>If Other was selected, please provide a description of the microparticle supplied:</t>
  </si>
  <si>
    <t xml:space="preserve">This is a reminder - to meet our regulatory and sustainability goals, the substances on the tab labeled "PPG Declarable Substances" must be included in the composition if they are present in your product at any level, even in trace quantities.  Please review the tab and include these substances and their concentrations in the product. </t>
  </si>
  <si>
    <t>Please provide the percentage by weight of the microparticle substance in the product as sold:</t>
  </si>
  <si>
    <t>Is this material, or any component of this material, further regulated by or subject to any global regulatory notifications or rules such as US Toxic Substances Control Act (TSCA) 5e Consent order, TSCA 5a Significant New Use Rule (SNUR), TSCA 6 Risk Management Rules, TSCA 12b Export, Canada Environmental Protection Act (CEPA) Significant New Activity (SNAC), etc.?</t>
  </si>
  <si>
    <t>Agglomerated 
(Weakly Bound)</t>
  </si>
  <si>
    <t>Aggregated 
(Strongly Bound)</t>
  </si>
  <si>
    <t>Definition of a microparticle (EU)</t>
  </si>
  <si>
    <t>Epoxy copolymers</t>
  </si>
  <si>
    <t>This is a reminder - to meet our regulatory and sustainability goals, the following substances</t>
  </si>
  <si>
    <t>Is this material, or any component of this material, further</t>
  </si>
  <si>
    <t>Este formulario consta de esta carta introductoria y 6 pestañas adicionales, una para cada sección de datos requerida.  Los campos obligatorios están sombreados en gris en todo el formulario.  Complete todas las secciones de este formulario, incluida la "Información proporcionada por" (Sección B) y devuélvalo al contacto de PPG especificado en la sección Contacto del formulario lo antes posible.  Comuníquese con el solicitante o con su agente de compras si tiene preguntas relacionadas con el llenado del formulario.</t>
  </si>
  <si>
    <t>DUIN presentado/NRES</t>
  </si>
  <si>
    <t xml:space="preserve">Reino Unido (UK-REACh)
</t>
  </si>
  <si>
    <t xml:space="preserve">Japón PL
</t>
  </si>
  <si>
    <t xml:space="preserve">Merosur
</t>
  </si>
  <si>
    <t>En caso afirmativo, especifique el número de reglamento a continuación y adjunte su carta de certificación en la sección de adjuntos:</t>
  </si>
  <si>
    <t xml:space="preserve">En la columna «Descripción del componente», indique la media de moles de EO. 
</t>
  </si>
  <si>
    <t>En la columna «Descripción del componente», indique el grado de polimerización para este número CAS (n=2-6 o n&gt;6).</t>
  </si>
  <si>
    <t>En la columna «Descripción del componente», indique si este número CAS contiene más de 5% de ácido sulfúrico (H2SO4).</t>
  </si>
  <si>
    <t>¿Este material o algún componente de este material, está regulado por o sujeto a alguna notificación o norma reguladora global como la Orden de Consentimiento 5e de la Ley de Control de Sustancias Tóxicas (TSCA) de EE.UU., la Norma de Nuevo Uso Significativo (SNUR) de la TSCA 5a, las Normas de Gestión de Riesgos de la TSCA 6, la Exportación de la TSCA 12b, la Nueva Actividad Significativa (SNAC) de la Ley de Protección Medioambiental de Canadá (CEPA), etc.?</t>
  </si>
  <si>
    <t xml:space="preserve">Definición de micropartícula (UE)
</t>
  </si>
  <si>
    <t xml:space="preserve">Micropartículas de polímeros sintéticos:
</t>
  </si>
  <si>
    <t xml:space="preserve">Polímeros que son sólidos y que cumplen las siguientes condiciones:
</t>
  </si>
  <si>
    <t>Están contenidos en partículas y constituyen al menos el 1% en peso de dichas partículas; o forman un recubrimiento superficial continuo sobre las partículas;</t>
  </si>
  <si>
    <t xml:space="preserve">Al menos el 1% en peso de las partículas mencionadas en el inciso (a) cumplen con alguna de las siguientes condiciones:
</t>
  </si>
  <si>
    <t xml:space="preserve">todas las dimensiones de las partículas son iguales o inferiores a 5mm
</t>
  </si>
  <si>
    <t xml:space="preserve">la longitud de las partículas es igual o inferior a 15mm y su relación longitud/diámetro es superior a 3.
</t>
  </si>
  <si>
    <t xml:space="preserve">¿Este material contiene alguna sustancia que se considere una micropartícula?
</t>
  </si>
  <si>
    <t xml:space="preserve">Seleccione una opción.
</t>
  </si>
  <si>
    <t>Indique la identidad genérica de las micropartículas poliméricas suministradas:</t>
  </si>
  <si>
    <t>Si seleccionó Otros, proporcione una descripción de la micropartícula suministrada:</t>
  </si>
  <si>
    <t>Indique el porcentaje en peso de la micropartícula en el producto tal como se vende:</t>
  </si>
  <si>
    <t xml:space="preserve">Copolímeros de estireno-butadieno </t>
  </si>
  <si>
    <t xml:space="preserve">Copolímeros de estireno-acrilato </t>
  </si>
  <si>
    <t>Copolímeros de acrilato</t>
  </si>
  <si>
    <t>Copolímeros de poliamida y poliuretano</t>
  </si>
  <si>
    <t xml:space="preserve">Alquidales
</t>
  </si>
  <si>
    <t>Copolímeros de policetona</t>
  </si>
  <si>
    <t>Copolímeros poliolefínicos</t>
  </si>
  <si>
    <t>Copolímeros epóxicos</t>
  </si>
  <si>
    <t>Copolímeros de poliéter y poliéter amina</t>
  </si>
  <si>
    <t>Otros (especifique a continuación)</t>
  </si>
  <si>
    <t>Batería de litio - Certificado de prueba ONU 38.3 disponible</t>
  </si>
  <si>
    <t>Batería de litio - Certificado de prueba UN 38.3 no disponible</t>
  </si>
  <si>
    <t>Productos químicos terminados comprados con marca PPG</t>
  </si>
  <si>
    <t>Productos químicos terminados comprados que no son de la marca PPG que cumplen los criterios del RMIR</t>
  </si>
  <si>
    <t>Productos químicos terminados comprados que no son de la marca PPG y que no cumplen los criterios del RMIR</t>
  </si>
  <si>
    <t>Artículos varios terminados comprados que no liberan sustancias químicas de manera intencional</t>
  </si>
  <si>
    <t>Artículos varios terminados comprados que liberan sustancias químicas de manera intencional</t>
  </si>
  <si>
    <t>汽车OEM涂料</t>
  </si>
  <si>
    <t>过滤产品</t>
  </si>
  <si>
    <t>二氧化硅</t>
  </si>
  <si>
    <t>满足下列条件之一的固体聚合物:</t>
  </si>
  <si>
    <t>包含在颗粒中，且按重量计至少占该颗粒的1%;或在颗粒上建立连续的表面涂层;</t>
  </si>
  <si>
    <t>颗粒的所有尺寸均小于等于5mm</t>
  </si>
  <si>
    <t>颗粒长度小于等于15mm，长径比大于3。</t>
  </si>
  <si>
    <t>这种材料是否含有一种被认为是微粒的物质?</t>
  </si>
  <si>
    <t>请在上面选择。</t>
  </si>
  <si>
    <t>请提供所售商品中微粒物质的重量百分比：</t>
  </si>
  <si>
    <t>苯乙烯-丙烯酸酯共聚物</t>
  </si>
  <si>
    <t>丙烯酸酯（共）聚合物</t>
  </si>
  <si>
    <t>聚酰胺和聚氨酯共聚物</t>
  </si>
  <si>
    <t>醇酸</t>
  </si>
  <si>
    <t>聚酮共聚物</t>
  </si>
  <si>
    <t>聚烯烃共聚物</t>
  </si>
  <si>
    <t>环氧共聚物</t>
  </si>
  <si>
    <t>聚醚和聚醚胺共聚物</t>
  </si>
  <si>
    <t>Food Contact Translation</t>
  </si>
  <si>
    <t>Microparticle Translation</t>
  </si>
  <si>
    <t>Number</t>
  </si>
  <si>
    <t>请在下面指定法规编号，并在附件部分附上您的证明信：</t>
  </si>
  <si>
    <t>请继续下一个问题。</t>
  </si>
  <si>
    <t>请在下面指定身份和百分比。</t>
  </si>
  <si>
    <t>跳过本节的其余部分并继续执行此表单的下一个选项卡。</t>
  </si>
  <si>
    <t>微粒子</t>
  </si>
  <si>
    <t>Mercosur</t>
  </si>
  <si>
    <t>Manufacturer Information *</t>
  </si>
  <si>
    <t>制造商信息 *</t>
  </si>
  <si>
    <t>Micropartículas</t>
  </si>
  <si>
    <t>Especifique el número de reglamento a continuación y adjunte su carta de certificación en la sección de archivos adjuntos:</t>
  </si>
  <si>
    <t>Continúe con la siguiente pregunta.</t>
  </si>
  <si>
    <t>Especifique la identidad y el porcentaje a continuación.</t>
  </si>
  <si>
    <t>Omita el resto de esta sección y pase a la siguiente pestaña de este formulario.</t>
  </si>
  <si>
    <t>"Manufacturer Information *"</t>
  </si>
  <si>
    <t>Climate Change - biogenic uptake</t>
  </si>
  <si>
    <t>Climate Change - biogenic emission</t>
  </si>
  <si>
    <t>Climate Change - uptake from direct land use and change in the management of Land</t>
  </si>
  <si>
    <t>Climate Change - emission from direct land use and change in the management of Land</t>
  </si>
  <si>
    <t>mass % of total product</t>
  </si>
  <si>
    <t>Mass percent of total carbon in product</t>
  </si>
  <si>
    <t>Mandatory if ASTM D 6866 method is used to test biobased Carbon in Tab E - Sustainability</t>
  </si>
  <si>
    <t>Ukraine (REACH)</t>
  </si>
  <si>
    <t>Does the powder burn?</t>
  </si>
  <si>
    <t>For example, a positive Hot Surface Ignition Temperature of Dust Layers (LIT) test – ASTM E2021 or EN50281:1999 or literature reference?</t>
  </si>
  <si>
    <t>Was the powder explosible in lab testing?</t>
  </si>
  <si>
    <t>For example Result of “Go” in a 20L spere or 1 cubic meter chamber Go/No-Go test?</t>
  </si>
  <si>
    <t>Go</t>
  </si>
  <si>
    <t>No Go</t>
  </si>
  <si>
    <t>Explosible Powder Go No Go</t>
  </si>
  <si>
    <t>If the answer to the above was Go:</t>
  </si>
  <si>
    <t>For example, determined by ASTM E2019 or EN13821:2002?</t>
  </si>
  <si>
    <t>What is the Minimum Explosible Concentration (MEC)?</t>
  </si>
  <si>
    <t>g/m3</t>
  </si>
  <si>
    <t>For example, determined by ASTM E1491 or EN50281-2-1:1999?</t>
  </si>
  <si>
    <t>For example, determined by ASTM E1515 or EN14034-3:2006?</t>
  </si>
  <si>
    <t>What is the Maximum Pressure value (Pmax)?</t>
  </si>
  <si>
    <t>MIE Units</t>
  </si>
  <si>
    <t>mJ</t>
  </si>
  <si>
    <t>J</t>
  </si>
  <si>
    <t>kJ</t>
  </si>
  <si>
    <t>Pmax Units</t>
  </si>
  <si>
    <t>Mpa</t>
  </si>
  <si>
    <t>Bar</t>
  </si>
  <si>
    <t>Pressure Rise Estimate Units</t>
  </si>
  <si>
    <t>Bar*m/s</t>
  </si>
  <si>
    <t>Kst class St 0</t>
  </si>
  <si>
    <t>Kst class St 1</t>
  </si>
  <si>
    <t>Kst class St 2</t>
  </si>
  <si>
    <t>Kst class St 3</t>
  </si>
  <si>
    <t>Rosin and resin acids, and derivatives thereof; rosin spirit and rosin oils; run gums</t>
  </si>
  <si>
    <t>Polymers of ethylene, in primary forms</t>
  </si>
  <si>
    <t>Polymers of propylene or of other olefins, in primary forms</t>
  </si>
  <si>
    <t>Polymers of styrene, in primary forms</t>
  </si>
  <si>
    <t>Polymers of vinyl chloride or of other halogenated olefins, in primary forms</t>
  </si>
  <si>
    <t>Polymers of vinyl acetate or of other vinyl esters, in primary forms; other vinyl polymers in primary forms</t>
  </si>
  <si>
    <t>Acrylic polymers in primary forms</t>
  </si>
  <si>
    <t>Polyacetals, other polyethers and epoxide resins, in primary forms; polycarbonates, alkyd resins, polyallyl esters and other polyesters, in primary forms</t>
  </si>
  <si>
    <t>Polyamides in primary forms</t>
  </si>
  <si>
    <t>Amino-resins, phenolic resins and polyurethanes, in primary forms</t>
  </si>
  <si>
    <t>Silicones in primary forms</t>
  </si>
  <si>
    <t>Petroleum resins, coumarone-indene resins, polyterpenes, polysulphides, polysulphones and other products specified in Note 3 to this Chapter, not elsewhere specified or included, in primary forms</t>
  </si>
  <si>
    <t>Cellulose and its chemical derivatives, not elsewhere specified or included, in primary forms</t>
  </si>
  <si>
    <t>Natural polymers (for example, alginic acid) and modified natural polymers (for example, hardened proteins, chemical derivatives of natural rubber), not elsewhere specified or included, in primary forms</t>
  </si>
  <si>
    <t>Natural rubber, balata, gutta-percha, guayule, chicle and similar natural gums, in primary forms or in plates, sheets or strip</t>
  </si>
  <si>
    <t>Synthetic rubber and factice derived from oils, in primary forms or in plates, sheets or strip; mixtures of any product of heading 4001 with any product of this heading, in primary forms or in plates, sheets or strip</t>
  </si>
  <si>
    <t>Since this material is considered a sundry, please designate whether the product meets the article definitions for the inventories listed below.  It is not necessary to complete the grayed-out column.</t>
  </si>
  <si>
    <t>If the answer to the above was Yes:</t>
  </si>
  <si>
    <t>What is the Pmax or maximum amount of pressure rise (bar)?</t>
  </si>
  <si>
    <t>What is the Kst value? (bar*m/s)?</t>
  </si>
  <si>
    <t>Go or No Go</t>
  </si>
  <si>
    <t>What is the Minimum Ignition Energy (MIE)?</t>
  </si>
  <si>
    <t>What is the Minimum Ignition Temperature (MIT)?</t>
  </si>
  <si>
    <t>What is the maximum rate of pressure rise estimate (Kst)?</t>
  </si>
  <si>
    <t>Maximum explosive pressure:</t>
  </si>
  <si>
    <t>Is the dust explosible in a cloud in the 20L sphere test Reference: ASTM E1226 or EN14034 - Part 1:2004?</t>
  </si>
  <si>
    <t>MANDATORY (if to be used in Korea) - Korea Ministry of Environment Letter of Confirmation (LOC)</t>
  </si>
  <si>
    <t>\</t>
  </si>
  <si>
    <t>英国(UK-REACH)</t>
  </si>
  <si>
    <t>日本PL</t>
  </si>
  <si>
    <t>如果选择“是”，请在下方写明法规编号，并在附件部分上传证明文件：</t>
  </si>
  <si>
    <t xml:space="preserve">在“组分描述”列中，说明EO的平均摩尔数。 </t>
  </si>
  <si>
    <t>在“组分描述”列中，说明此 CAS 号的聚合度（n=2-6 或 n&gt;6）</t>
  </si>
  <si>
    <t>在“组分描述”列中，说明此 CAS 号是否含有大于 5% 的硫酸 （H2SO4）。</t>
  </si>
  <si>
    <t>航空航天</t>
  </si>
  <si>
    <t>建筑物涂漆</t>
  </si>
  <si>
    <t>汽车修补漆</t>
  </si>
  <si>
    <t>发现</t>
  </si>
  <si>
    <t>染料</t>
  </si>
  <si>
    <t>包装涂料</t>
  </si>
  <si>
    <t>防护和船舶涂料</t>
  </si>
  <si>
    <t>交通解决方案</t>
  </si>
  <si>
    <t xml:space="preserve">在此提醒您 - 为了满足我们的监管和可持续发展目标，您的产品中只要含有“PPG应申报物质”，即使是痕量，也必须揭露在组分信息中。请查看“PPG应申报物质”清单，并揭露这些物质及其浓度。 </t>
  </si>
  <si>
    <t>该材料或材料中的组份是否进一步受到其它全球监管要求或规则约束?例如：美国有毒物质控制法案 (TSCA), 5e条款、5a重要新用途规则(SNUR)、6风险管理规则、12b出口、加拿大环境保护法案 (CEPA) 重大新活动(SNAC)等</t>
  </si>
  <si>
    <t>微粒的定义（EU）</t>
  </si>
  <si>
    <t>合成聚合物微粒：</t>
  </si>
  <si>
    <t>满足下列条件之一，(a)点提及的质量百分比至少为1%的颗粒</t>
  </si>
  <si>
    <t>请提供微粒聚合物的通用名称：</t>
  </si>
  <si>
    <t>如果选择了其它，请提供微粒的描述：</t>
  </si>
  <si>
    <t>苯乙烯-丁二烯共聚物</t>
  </si>
  <si>
    <t>其它（在下面具体说明）</t>
  </si>
  <si>
    <t>锂电池 - 有UN 38.3 测试证书</t>
  </si>
  <si>
    <t>锂电池 - 无 UN 38.3 测试证书</t>
  </si>
  <si>
    <t>PPG品牌的化学品采购成品</t>
  </si>
  <si>
    <t>符合RMIR标准的非PPG品牌的化学品采购成品</t>
  </si>
  <si>
    <t>不符合RMIR标准的非PPG品牌的化学品采购成品</t>
  </si>
  <si>
    <t>不有意释放化学物质的采购成品</t>
  </si>
  <si>
    <t>有意释放化学物质的采购成品</t>
  </si>
  <si>
    <t>这种粉末会燃烧吗？</t>
  </si>
  <si>
    <t>在实验室测试中粉末是否易爆？</t>
  </si>
  <si>
    <t>如果上面的答案是Go</t>
  </si>
  <si>
    <t>最小点火能量(MIE)是多少？</t>
  </si>
  <si>
    <t>最小爆炸浓度(MEC)是多少？</t>
  </si>
  <si>
    <t>最低点火温度(MIT)是多少？</t>
  </si>
  <si>
    <t>最大压力值(Pmax)是多少？</t>
  </si>
  <si>
    <t>最大压力上升速率估计值(Kst)是多少？</t>
  </si>
  <si>
    <t>最大爆炸压力：</t>
  </si>
  <si>
    <t>在20升球形爆炸试验中（参考标准：ASTM E1226 或 EN14034-第1部分：2004），粉尘在云状状态下是否具有爆炸性？</t>
  </si>
  <si>
    <t>如果以上问题的答案是Yes：</t>
  </si>
  <si>
    <t>最大爆炸压力(Pmax)或最大压力升高(bar)是多少？</t>
  </si>
  <si>
    <t>最大压力上升速率(Kst)是多少？ (bar*m/s)</t>
  </si>
  <si>
    <t>例如：正向热表面点火温度（LIT）测试-ASTM E2021，EN50281:1999，文献参考</t>
  </si>
  <si>
    <t>例如，通过 ASTM E2019 或 EN13821:2002 标准测定？</t>
  </si>
  <si>
    <t>松香及树脂酸及其衍生物；松香酒精和松香油；流动胶（或称流胶）</t>
  </si>
  <si>
    <t>初级形态的乙烯聚合物</t>
  </si>
  <si>
    <t>初级形态的丙烯或其它烯烃的聚合物</t>
  </si>
  <si>
    <t>初级形态的苯乙烯聚合物</t>
  </si>
  <si>
    <t>初级形态的氯乙烯或其它卤化烯烃的聚合物</t>
  </si>
  <si>
    <t>初级形态的醋酸乙烯酯或其他乙烯酯聚合物；其它初级形式的乙烯基聚合物</t>
  </si>
  <si>
    <t>初级形态的丙烯酸聚合物</t>
  </si>
  <si>
    <t>初级形态的聚缩醛、其他聚醚和环氧树脂；初级形态的聚碳酸酯、醇酸树脂、聚烯丙酯和其他聚酯</t>
  </si>
  <si>
    <t>初级形态的聚酰胺</t>
  </si>
  <si>
    <t>初级形态的氨基树脂，酚醛树脂和聚氨酯</t>
  </si>
  <si>
    <t>初级形态的聚硅酮</t>
  </si>
  <si>
    <t>初级形态的石油树脂、香豆素独立树脂、萜烯、聚硫化物、聚砜和本章注3规定的其他产品，但未在其他地方规定或包括</t>
  </si>
  <si>
    <t>未在其他地方指明或包括在内，初级形态的纤维素及其化学衍生物</t>
  </si>
  <si>
    <t>未在其他地方指定或包括，初级形态的天然聚合物（如褐藻酸）和改性天然聚合物（如硬化蛋白质、天然橡胶的化学衍生物）</t>
  </si>
  <si>
    <t>初级形态或以板状、片状或条状存在的天然橡胶，树胶，马来树胶，银胶菊， 糖胶屎和类似的天然树胶</t>
  </si>
  <si>
    <t>合成橡胶及由油类制得的假橡胶，初级形态或以板状、片状或条状形式；本章目4001项下任何产品与本章目产品的任何混合物，初级形态或以板状、片状或条状形式</t>
  </si>
  <si>
    <t>例如，通过 ASTM E1515或EN14034-3:2006标准测定？</t>
  </si>
  <si>
    <t>例如，通过 ASTM E1491或EN50281-2-1:1999标准测定？</t>
  </si>
  <si>
    <t>强制性（如果在韩国使用）-韩国环境部确认函（LOC）</t>
  </si>
  <si>
    <t>Información del fabricante*</t>
  </si>
  <si>
    <t>¿El polvo es inflamable?</t>
  </si>
  <si>
    <t>¿El polvo resultó explosivo en los ensayos de laboratorio?</t>
  </si>
  <si>
    <t>Si la respuesta a la pregunta anterior fue Sí:</t>
  </si>
  <si>
    <t>¿Cuál es la energía mínima de ignición (MIE, por sus siglas en inglés)?</t>
  </si>
  <si>
    <t>¿Cuál es la concentración mínima explosiva (MEC, por sus siglas en inglés)?</t>
  </si>
  <si>
    <t>¿Cuál es la temperatura mínima de ignición (MIT, por sus siglas en inglés)?</t>
  </si>
  <si>
    <t>¿Cuál es el valor de presión máxima (Pmax)?</t>
  </si>
  <si>
    <t>¿Cuál es la velocidad máxima estimada de incremento de presión (Kst)?</t>
  </si>
  <si>
    <t>Presión explosiva máxima:</t>
  </si>
  <si>
    <t>¿El polvo es explosivo en una nube de polvo según la prueba de la esfera de 20 L (ASTM E1226 o EN14034 - Parte 1:2004)?</t>
  </si>
  <si>
    <t>¿Cuál es la Pmax o el incremento máximo de presión (bar)?</t>
  </si>
  <si>
    <t>¿Cuál es el valor Kst (bar*m/s)?</t>
  </si>
  <si>
    <t xml:space="preserve">Por ejemplo, un resultado positivo en la prueba de Temperatura de Ignición de Superficies Calientes de Capas de Polvo (LIT) - ASTM E2021 o EN50281:1999 o referencia bibliográfica
</t>
  </si>
  <si>
    <t xml:space="preserve">Por ejemplo, determinado conforme a ASTM E2019 o EN13821:2002
</t>
  </si>
  <si>
    <t>bar*m/s</t>
  </si>
  <si>
    <t>Clase Kst St 0</t>
  </si>
  <si>
    <t>Clase Kst St 1</t>
  </si>
  <si>
    <t>Clase Kst St 2</t>
  </si>
  <si>
    <t>Clase Kst St 3</t>
  </si>
  <si>
    <t xml:space="preserve">bar </t>
  </si>
  <si>
    <t>Colofonia y ácidos resínicos, y sus derivados; alcohol de colofonia y aceites de colofonia; gomas cocidas</t>
  </si>
  <si>
    <t xml:space="preserve">Polímeros de etileno, en formas primarias
</t>
  </si>
  <si>
    <t xml:space="preserve">Polímeros de propileno u otras olefinas, en formas primarias
</t>
  </si>
  <si>
    <t xml:space="preserve">Polímeros de estireno, en formas primarias
</t>
  </si>
  <si>
    <t>Polímeros de cloruro de vinilo u otras olefinas halogenadas, en formas primarias</t>
  </si>
  <si>
    <t>Polímeros de acetato de vinilo u otros ésteres de vinilo, en formas primarias; otros polímeros de vinilo en formas primarias</t>
  </si>
  <si>
    <t>Polímeros acrílicos en formas primarias</t>
  </si>
  <si>
    <t>Poliacetales, otros poliéteres y resinas epoxícas, en formas primarias; policarbonatos, resinas alquidálicas, ésteres de polialilo y otros poliésteres, en formas primarias</t>
  </si>
  <si>
    <t>Poliamidas en formas primarias</t>
  </si>
  <si>
    <t xml:space="preserve">Resinas amino, resinas fenólicas y poliuretanos, en formas primarias
</t>
  </si>
  <si>
    <t>Siliconas en formas primarias</t>
  </si>
  <si>
    <t xml:space="preserve">Resinas de petróleo, resinas de cumarona-indeno, politerpenos, polisulfuros, polisulfonas y otros productos especificados en la nota 3 de este capítulo, no especificados ni incluidos en otra parte, en formas primarias
</t>
  </si>
  <si>
    <t>Celulosa y sus derivados químicos, no especificados ni incluidos en otra parte, en formas primarias</t>
  </si>
  <si>
    <t>Polímeros naturales (por ejemplo, ácido algínico) y polímeros naturales modificados (por ejemplo, proteínas endurecidas, derivados químicos del caucho natural), no especificados ni incluidos en otra parte, en formas primarias</t>
  </si>
  <si>
    <t>Caucho natural, balata, gutapercha, guayule, chicle y gomas naturales similares, en formas primarias o en placas, láminas o tiras</t>
  </si>
  <si>
    <t>Caucho sintético y factice derivados de aceites, en formas primarias o en placas, láminas o tiras; mezclas de cualquier producto de la partida 4001 con cualquier producto de esta partida, en formas primarias o en placas, láminas o tiras</t>
  </si>
  <si>
    <t xml:space="preserve">Por ejemplo, determinado por ASTM E1515 o EN14034-3:2006
</t>
  </si>
  <si>
    <t xml:space="preserve">Por ejemplo, determinado por ASTM E1491 o EN50281-2-1:1999
</t>
  </si>
  <si>
    <t>OBLIGATORIO (si se va a utilizar en Corea) - Carta de confirmación (LOC, por sus siglas en inglés) del Ministerio del Medio Ambiente de Corea</t>
  </si>
  <si>
    <r>
      <t>What is the specific surface area value in cm</t>
    </r>
    <r>
      <rPr>
        <vertAlign val="superscript"/>
        <sz val="10"/>
        <color theme="1" tint="0.499984740745262"/>
        <rFont val="Arial Nova"/>
        <family val="2"/>
      </rPr>
      <t>2</t>
    </r>
    <r>
      <rPr>
        <sz val="10"/>
        <color theme="1" tint="0.499984740745262"/>
        <rFont val="Arial Nova"/>
        <family val="2"/>
      </rPr>
      <t>/g?</t>
    </r>
  </si>
  <si>
    <r>
      <t xml:space="preserve">Pigment – Is usually a solid material component that adds color, tinting or hiding to a coating. PPG’s definition of pigments also includes fillers and extenders such as calcium carbonate, talc silica, etc., as well as dyes.  </t>
    </r>
    <r>
      <rPr>
        <b/>
        <sz val="10"/>
        <color theme="3"/>
        <rFont val="Arial Nova"/>
        <family val="2"/>
      </rPr>
      <t>Any non-volatile additive that will contribute color or opacity (whether intentional or unintentional) and remain on a dried paint film can be defaulted to the "Pigment" Component Type.</t>
    </r>
  </si>
  <si>
    <r>
      <t xml:space="preserve">Solvent – Is a component that contains no solids, evaporates, is generally a liquid and dissolves a solute resulting in a solution. A solvent is usually a liquid but can also be a gas.  </t>
    </r>
    <r>
      <rPr>
        <b/>
        <sz val="10"/>
        <color theme="3"/>
        <rFont val="Arial Nova"/>
        <family val="2"/>
      </rPr>
      <t>Any volatile component that will not remain on a dried paint film after curing can be defaulted to the "Solvent" Component Type.</t>
    </r>
  </si>
  <si>
    <r>
      <t xml:space="preserve">Binder – Is a resin, vehicle, polymer or additive component that is not a pigment or solvent (may be a liquid or solid). A binder possesses solids and can be considered any component of a liquid that will not evaporate.  </t>
    </r>
    <r>
      <rPr>
        <b/>
        <sz val="10"/>
        <color theme="3"/>
        <rFont val="Arial Nova"/>
        <family val="2"/>
      </rPr>
      <t>Any non-volatile additive that does not contribute to color or opacity that will remain on a dried paint film can be defaulted to the "Binder" Component Type.</t>
    </r>
  </si>
  <si>
    <r>
      <t xml:space="preserve">Threshold Limit for declaration
</t>
    </r>
    <r>
      <rPr>
        <b/>
        <sz val="9"/>
        <color theme="0"/>
        <rFont val="Arial Nova"/>
        <family val="2"/>
      </rPr>
      <t>(Applies to product as manufactured unless otherwise specified)</t>
    </r>
  </si>
  <si>
    <r>
      <t xml:space="preserve">MANDATORY - Certificate of Analysis (COA) or Product Specification </t>
    </r>
    <r>
      <rPr>
        <b/>
        <u/>
        <sz val="10"/>
        <color theme="3"/>
        <rFont val="Arial Nova"/>
        <family val="2"/>
      </rPr>
      <t>with ranges</t>
    </r>
    <r>
      <rPr>
        <sz val="10"/>
        <color theme="3"/>
        <rFont val="Arial Nova"/>
        <family val="2"/>
      </rPr>
      <t>.  If not available, please complete the attachment shown with the tentative product specifications.</t>
    </r>
  </si>
  <si>
    <t>产品总质量百分比</t>
  </si>
  <si>
    <t>产品中总碳质量百分比</t>
  </si>
  <si>
    <t>如果在“E表 - 可持续性”中使用 ASTM D 6866 方法测试生物基碳，则此项为必填。</t>
  </si>
  <si>
    <t>气候变化——直接土地使用及土地管理变化的排放</t>
  </si>
  <si>
    <t>气候变化——直接土地使用及土地管理变化的吸收</t>
  </si>
  <si>
    <t>气候变化——生物源排放</t>
  </si>
  <si>
    <t>气候变化——生物源吸收</t>
  </si>
  <si>
    <t>Obligatorio si se utiliza el método ASTM D 6866 para probar el carbono de origen biológico en la pestaña E - Sostenibilidad</t>
  </si>
  <si>
    <t>Cambio Climático - emisiones por uso directo de la tierra y cambios en la gestión de la tierra</t>
  </si>
  <si>
    <t>Cambio Climático - absorción por uso directo de la tierra y cambios en la gestión de la tierra</t>
  </si>
  <si>
    <t>Cambio Climático - emisiones biogénicas</t>
  </si>
  <si>
    <t>Cambio Climático - absorción biogénica</t>
  </si>
  <si>
    <t>porcentaje en masa del producto total</t>
  </si>
  <si>
    <t>Porcentaje en masa del carbono total en el producto</t>
  </si>
  <si>
    <t>PPG Declarable Substances List</t>
  </si>
  <si>
    <r>
      <t>Silicic acid (H</t>
    </r>
    <r>
      <rPr>
        <sz val="10"/>
        <color rgb="FF333333"/>
        <rFont val="Arial Nova"/>
        <family val="2"/>
      </rPr>
      <t>4 SiO4), sodium salt (1:2), reaction products with chlorotrimethylsilane and 3,3,4,4,5,5,6,6,7,7,8,8,9,9,10,10,10-heptadecafluoro-1-decanol.</t>
    </r>
  </si>
  <si>
    <r>
      <t>Di-</t>
    </r>
    <r>
      <rPr>
        <i/>
        <sz val="10"/>
        <color theme="1"/>
        <rFont val="Arial Nova"/>
        <family val="2"/>
      </rPr>
      <t>n</t>
    </r>
    <r>
      <rPr>
        <sz val="10"/>
        <color theme="1"/>
        <rFont val="Arial Nova"/>
        <family val="2"/>
      </rPr>
      <t>-pentyl phthalate (DnPP)</t>
    </r>
  </si>
  <si>
    <t>Declarable Substances</t>
  </si>
  <si>
    <t>Substances listed on the PPG Declarable Substances list are present above the designated thresholds in this product as sold and are detailed in the table below.</t>
  </si>
  <si>
    <t>None of the substances on the PPG Declarable Substances list are present above the designated thresholds in this product as sold.</t>
  </si>
  <si>
    <t>Form Revision: February 2026</t>
  </si>
  <si>
    <t>Part E: Attachments</t>
  </si>
  <si>
    <t>Parte E: adjuntos</t>
  </si>
  <si>
    <t>The form consists of this cover letter along with 5 additional tabs, one for each section of data required.  The required fields are shaded in gray throughout the form.  Please complete all sections of this form, including the "Information Provided by"  (Section A), and return it to the PPG contact specified in the Contact section of the form as quickly as possible.  Contact the requestor or your purchasing agent if you have questions regarding the completion of the form.</t>
  </si>
  <si>
    <t>El formulario está compuesto por una introducción y 5 pestañas adicionales, una para cada sección de los datos solicitados.  Los campos obligatorios están sombreados en gris en el formulario.  Complete todas las secciones de este formulario, incluida la "Información proporcionada por"  (Sección B) y devuélvalo al contacto de PPG especificado en la sección de Contacto del formulario lo antes posible.  Comuníquese con el solicitante o con su agente de compras si tiene preguntas acerca de cómo completar el formulario.</t>
  </si>
  <si>
    <t>The form consists of this cover letter along with 5 additional tabs, one for each section of data required.  The required fields are shaded in gray throughout the form.  Please complete all sections of this form, including the "Information Provided by"  (Section B), and return it to the PPG contact specified in the Contact section of the form as quickly as possible.  Contact the requestor or your purchasing agent if you have questions regarding the completion of the form.</t>
  </si>
  <si>
    <t>本电子表格本页除外，共有5部分，每部分都要求您提供相关信息，要求提供信息的地方以灰色标记。您需要完成所有部分信息，包括B部分。然后把本原料引入申请表尽快交给您在PPG的联系人。在填写过程中，如果您有任何问题，请联系您在PPG的联系人或者向PPG的采购人员咨询，以便顺利及时完成该申请表。</t>
  </si>
  <si>
    <t>RR-ResSub-23a</t>
  </si>
  <si>
    <t>PFAS - 2026</t>
  </si>
  <si>
    <t>PPG Restricted Substances List</t>
  </si>
  <si>
    <t>RR-ResSub-03</t>
  </si>
  <si>
    <t>RR-ResSub-10</t>
  </si>
  <si>
    <t>RR-ResSub-11</t>
  </si>
  <si>
    <t>1005-73-8</t>
  </si>
  <si>
    <t>None (Restricted for All Uses)</t>
  </si>
  <si>
    <t>MOCA</t>
  </si>
  <si>
    <t>RR-ResSub-15</t>
  </si>
  <si>
    <t>RR-ResSub-22</t>
  </si>
  <si>
    <t>RR-ResSub-23</t>
  </si>
  <si>
    <t>PFAS - 2025</t>
  </si>
  <si>
    <t>RR-ResSub-08</t>
  </si>
  <si>
    <t>ODS - Hydrochlorofluorocarbons</t>
  </si>
  <si>
    <t>RR-ResSub-06</t>
  </si>
  <si>
    <t>RR-ResSub-14</t>
  </si>
  <si>
    <t>POP - Pesticides</t>
  </si>
  <si>
    <t>RR-ResSub-21</t>
  </si>
  <si>
    <t>10495-86-0</t>
  </si>
  <si>
    <t>RR-ResSub-18</t>
  </si>
  <si>
    <t>Ethylene dichloride</t>
  </si>
  <si>
    <t>107-50-6</t>
  </si>
  <si>
    <t>RR-ResSub-28</t>
  </si>
  <si>
    <t>Cyclosiloxanes (D3-D7)</t>
  </si>
  <si>
    <t>1078142-10-5</t>
  </si>
  <si>
    <t>RR-ResSub-25</t>
  </si>
  <si>
    <t>POP - SCCP</t>
  </si>
  <si>
    <t>1081845-71-7</t>
  </si>
  <si>
    <t>RR-ResSub-07</t>
  </si>
  <si>
    <t>ODS - Hydrobromoflurocarbons</t>
  </si>
  <si>
    <t>RR-ResSub-12</t>
  </si>
  <si>
    <t>RR-ResSub-16</t>
  </si>
  <si>
    <t>1112-14-7</t>
  </si>
  <si>
    <t>111393-39-6</t>
  </si>
  <si>
    <t>111-77-3</t>
  </si>
  <si>
    <t>113507-82-7</t>
  </si>
  <si>
    <t>TCEP</t>
  </si>
  <si>
    <t>RR-ResSub-20</t>
  </si>
  <si>
    <t>1177737-87-9</t>
  </si>
  <si>
    <t>RR-ResSub-24</t>
  </si>
  <si>
    <t>117970-90-8</t>
  </si>
  <si>
    <t>118400-71-8</t>
  </si>
  <si>
    <t>RR-ResSub-01</t>
  </si>
  <si>
    <t>RR-ResSub-26</t>
  </si>
  <si>
    <t>Coal Tar</t>
  </si>
  <si>
    <t>123171-68-6</t>
  </si>
  <si>
    <t>RR-ResSub-17</t>
  </si>
  <si>
    <t>124-72-1</t>
  </si>
  <si>
    <t>RR-ResSub-04</t>
  </si>
  <si>
    <t>ODS - Chloroflurocarbons</t>
  </si>
  <si>
    <t>125070-38-4</t>
  </si>
  <si>
    <t>126-72-7</t>
  </si>
  <si>
    <t>Tris (2,3-Dibromopropyl) Phosphate</t>
  </si>
  <si>
    <t>1270179-82-2</t>
  </si>
  <si>
    <t>1270179-93-5</t>
  </si>
  <si>
    <t>127133-66-8</t>
  </si>
  <si>
    <t>RR-ResSub-05</t>
  </si>
  <si>
    <t>POP - Dioxins, Furans</t>
  </si>
  <si>
    <t>129301-42-4</t>
  </si>
  <si>
    <t>129813-71-4</t>
  </si>
  <si>
    <t>13058-99-6</t>
  </si>
  <si>
    <t>13080-89-2</t>
  </si>
  <si>
    <t>RR-ResSub-27</t>
  </si>
  <si>
    <t>Bisphenol (BPA, BPF, BPS)</t>
  </si>
  <si>
    <t>1309602-74-1</t>
  </si>
  <si>
    <t>131211-71-7</t>
  </si>
  <si>
    <t>131221-36-8</t>
  </si>
  <si>
    <t>132424-36-3</t>
  </si>
  <si>
    <t>13252-14-7</t>
  </si>
  <si>
    <t>RR-ResSub-19</t>
  </si>
  <si>
    <t>134251-06-2</t>
  </si>
  <si>
    <t>134308-72-8</t>
  </si>
  <si>
    <t>1348358-72-4</t>
  </si>
  <si>
    <t>13485-61-5</t>
  </si>
  <si>
    <t>135151-96-1</t>
  </si>
  <si>
    <t>135228-60-3</t>
  </si>
  <si>
    <t>13695-31-3</t>
  </si>
  <si>
    <t>RR-ResSub-09</t>
  </si>
  <si>
    <t>ODS - Hydrofluorocarbons</t>
  </si>
  <si>
    <t>1393524-84-9</t>
  </si>
  <si>
    <t>141563-84-0</t>
  </si>
  <si>
    <t>141607-32-1</t>
  </si>
  <si>
    <t>1427176-17-7</t>
  </si>
  <si>
    <t>1427176-20-2</t>
  </si>
  <si>
    <t>143372-54-7</t>
  </si>
  <si>
    <t>147029-28-5</t>
  </si>
  <si>
    <t>147492-57-7</t>
  </si>
  <si>
    <t>148240-80-6</t>
  </si>
  <si>
    <t>148684-79-1</t>
  </si>
  <si>
    <t>149329-29-3</t>
  </si>
  <si>
    <t>149447-91-6</t>
  </si>
  <si>
    <t>149448-09-9</t>
  </si>
  <si>
    <t>149652-30-2</t>
  </si>
  <si>
    <t>150135-57-2</t>
  </si>
  <si>
    <t>151771-09-4</t>
  </si>
  <si>
    <t>151771-13-0</t>
  </si>
  <si>
    <t>151772-58-6</t>
  </si>
  <si>
    <t>15242-17-8</t>
  </si>
  <si>
    <t>1538604-30-6</t>
  </si>
  <si>
    <t>154193-90-5</t>
  </si>
  <si>
    <t>160305-97-5</t>
  </si>
  <si>
    <t>160336-17-4</t>
  </si>
  <si>
    <t>160901-25-7</t>
  </si>
  <si>
    <t>160901-26-8</t>
  </si>
  <si>
    <t>161074-58-4</t>
  </si>
  <si>
    <t>1615-75-4</t>
  </si>
  <si>
    <t>1619-92-7</t>
  </si>
  <si>
    <t>1645842-67-6</t>
  </si>
  <si>
    <t>1645850-46-9</t>
  </si>
  <si>
    <t>1645852-09-0</t>
  </si>
  <si>
    <t>1645852-10-3</t>
  </si>
  <si>
    <t>1648534-82-0</t>
  </si>
  <si>
    <t>1648539-69-8</t>
  </si>
  <si>
    <t>1648540-20-8</t>
  </si>
  <si>
    <t>1652-63-7</t>
  </si>
  <si>
    <t>1682-31-1</t>
  </si>
  <si>
    <t>RR-ResSub-13</t>
  </si>
  <si>
    <t>1694-30-0</t>
  </si>
  <si>
    <t>171561-95-8</t>
  </si>
  <si>
    <t>17202-41-4</t>
  </si>
  <si>
    <t>172912-75-3</t>
  </si>
  <si>
    <t>17587-22-3</t>
  </si>
  <si>
    <t>1763-28-6</t>
  </si>
  <si>
    <t>1767-94-8</t>
  </si>
  <si>
    <t>178094-69-4</t>
  </si>
  <si>
    <t>178094-71-8</t>
  </si>
  <si>
    <t>178535-22-3</t>
  </si>
  <si>
    <t>178535-23-4</t>
  </si>
  <si>
    <t>179005-06-2</t>
  </si>
  <si>
    <t>179005-07-3</t>
  </si>
  <si>
    <t>180582-79-0</t>
  </si>
  <si>
    <t>182176-52-9</t>
  </si>
  <si>
    <t>1893-52-3</t>
  </si>
  <si>
    <t>19041-02-2</t>
  </si>
  <si>
    <t>192662-29-6</t>
  </si>
  <si>
    <t>196316-34-4</t>
  </si>
  <si>
    <t>19932-26-4</t>
  </si>
  <si>
    <t>200513-42-4</t>
  </si>
  <si>
    <t>20095-20-9</t>
  </si>
  <si>
    <t>2043-47-2</t>
  </si>
  <si>
    <t>20825-07-4</t>
  </si>
  <si>
    <t>2144-54-9</t>
  </si>
  <si>
    <t>2162-73-4</t>
  </si>
  <si>
    <t>RR-ResSub-22a</t>
  </si>
  <si>
    <t>Isocyanate - 2025</t>
  </si>
  <si>
    <t>2218-54-4</t>
  </si>
  <si>
    <t>222716-67-8</t>
  </si>
  <si>
    <t>2252-79-1</t>
  </si>
  <si>
    <t>2263-09-4</t>
  </si>
  <si>
    <t>2264-01-9</t>
  </si>
  <si>
    <t>2268-44-2</t>
  </si>
  <si>
    <t>2268-45-3</t>
  </si>
  <si>
    <t>2355-31-9</t>
  </si>
  <si>
    <t>2356063-97-1</t>
  </si>
  <si>
    <t>238420-68-3</t>
  </si>
  <si>
    <t>238420-80-9</t>
  </si>
  <si>
    <t>2384689-77-2</t>
  </si>
  <si>
    <t>2384981-15-9</t>
  </si>
  <si>
    <t>2386166-91-0</t>
  </si>
  <si>
    <t>239795-57-4</t>
  </si>
  <si>
    <t>243139-64-2</t>
  </si>
  <si>
    <t>252237-40-4</t>
  </si>
  <si>
    <t>25268-77-3</t>
  </si>
  <si>
    <t>2536-05-2</t>
  </si>
  <si>
    <t>254889-10-6</t>
  </si>
  <si>
    <t>255065-25-9</t>
  </si>
  <si>
    <t>255065-26-0</t>
  </si>
  <si>
    <t>25600-66-2</t>
  </si>
  <si>
    <t>Tinuvin 328</t>
  </si>
  <si>
    <t>2648-47-7</t>
  </si>
  <si>
    <t>NEP</t>
  </si>
  <si>
    <t>2706-90-3</t>
  </si>
  <si>
    <t>2706-91-4</t>
  </si>
  <si>
    <t>2728655-42-1</t>
  </si>
  <si>
    <t>2730-64-5</t>
  </si>
  <si>
    <t>2738952-61-7</t>
  </si>
  <si>
    <t>2742694-36-4</t>
  </si>
  <si>
    <t>2744262-09-5</t>
  </si>
  <si>
    <t>27619-90-5</t>
  </si>
  <si>
    <t>27619-91-6</t>
  </si>
  <si>
    <t>2778-42-9</t>
  </si>
  <si>
    <t>2806-15-7</t>
  </si>
  <si>
    <t>28523-86-6</t>
  </si>
  <si>
    <t>29117-08-6</t>
  </si>
  <si>
    <t>2966-54-3</t>
  </si>
  <si>
    <t>2991-50-6</t>
  </si>
  <si>
    <t>30295-56-8</t>
  </si>
  <si>
    <t>30667-99-3</t>
  </si>
  <si>
    <t>306973-47-7</t>
  </si>
  <si>
    <t>306974-19-6</t>
  </si>
  <si>
    <t>306974-28-7</t>
  </si>
  <si>
    <t>306974-45-8</t>
  </si>
  <si>
    <t>306974-63-0</t>
  </si>
  <si>
    <t>306975-84-8</t>
  </si>
  <si>
    <t>306975-85-9</t>
  </si>
  <si>
    <t>306976-25-0</t>
  </si>
  <si>
    <t>306976-55-6</t>
  </si>
  <si>
    <t>306977-10-6</t>
  </si>
  <si>
    <t>306977-58-2</t>
  </si>
  <si>
    <t>306978-04-1</t>
  </si>
  <si>
    <t>306978-65-4</t>
  </si>
  <si>
    <t>306979-40-8</t>
  </si>
  <si>
    <t>306980-27-8</t>
  </si>
  <si>
    <t>307-24-4</t>
  </si>
  <si>
    <t>307-31-3</t>
  </si>
  <si>
    <t>307-98-2</t>
  </si>
  <si>
    <t>3107-18-4</t>
  </si>
  <si>
    <t>31253-34-6</t>
  </si>
  <si>
    <t>3173-72-6</t>
  </si>
  <si>
    <t>3175-64-2</t>
  </si>
  <si>
    <t>329710-76-1</t>
  </si>
  <si>
    <t>330562-41-9</t>
  </si>
  <si>
    <t>3330-15-2</t>
  </si>
  <si>
    <t>333-26-6</t>
  </si>
  <si>
    <t>333-36-8</t>
  </si>
  <si>
    <t>335-58-0</t>
  </si>
  <si>
    <t>335-71-7</t>
  </si>
  <si>
    <t>336-08-3</t>
  </si>
  <si>
    <t>34143-74-3</t>
  </si>
  <si>
    <t>34455-03-3</t>
  </si>
  <si>
    <t>RR-ResSub-23b</t>
  </si>
  <si>
    <t>PFAS - 2028</t>
  </si>
  <si>
    <t>35192-44-0</t>
  </si>
  <si>
    <t>354-07-4</t>
  </si>
  <si>
    <t>355-27-1</t>
  </si>
  <si>
    <t>355-66-8</t>
  </si>
  <si>
    <t>355-80-6</t>
  </si>
  <si>
    <t>355-81-7</t>
  </si>
  <si>
    <t>355-95-3</t>
  </si>
  <si>
    <t>356-02-5</t>
  </si>
  <si>
    <t>356-24-1</t>
  </si>
  <si>
    <t>356-42-3</t>
  </si>
  <si>
    <t>359-58-0</t>
  </si>
  <si>
    <t>362631-77-4</t>
  </si>
  <si>
    <t>3634-83-1</t>
  </si>
  <si>
    <t>37161-81-2</t>
  </si>
  <si>
    <t>37338-48-0</t>
  </si>
  <si>
    <t>374-40-3</t>
  </si>
  <si>
    <t>374-41-4</t>
  </si>
  <si>
    <t>374-98-1</t>
  </si>
  <si>
    <t>375-01-9</t>
  </si>
  <si>
    <t>375-02-0</t>
  </si>
  <si>
    <t>375-22-4</t>
  </si>
  <si>
    <t>375-82-6</t>
  </si>
  <si>
    <t>375-88-2</t>
  </si>
  <si>
    <t>375-92-8</t>
  </si>
  <si>
    <t>376-14-7</t>
  </si>
  <si>
    <t>376-90-9</t>
  </si>
  <si>
    <t>377-73-1</t>
  </si>
  <si>
    <t>3792-02-7</t>
  </si>
  <si>
    <t>38006-74-5</t>
  </si>
  <si>
    <t>383-07-3</t>
  </si>
  <si>
    <t>3834-42-2</t>
  </si>
  <si>
    <t>38565-52-5</t>
  </si>
  <si>
    <t>3871-99-6</t>
  </si>
  <si>
    <t>3872-25-1</t>
  </si>
  <si>
    <t>38850-52-1</t>
  </si>
  <si>
    <t>38850-58-7</t>
  </si>
  <si>
    <t>38850-60-1</t>
  </si>
  <si>
    <t>39108-34-4</t>
  </si>
  <si>
    <t>4098-71-9</t>
  </si>
  <si>
    <t>41481-66-7</t>
  </si>
  <si>
    <t>4180-26-1</t>
  </si>
  <si>
    <t>41997-13-1</t>
  </si>
  <si>
    <t>420-99-5</t>
  </si>
  <si>
    <t>421-02-3</t>
  </si>
  <si>
    <t>421-46-5</t>
  </si>
  <si>
    <t>421-95-4</t>
  </si>
  <si>
    <t>421-99-8</t>
  </si>
  <si>
    <t>422-02-6</t>
  </si>
  <si>
    <t>422-55-9</t>
  </si>
  <si>
    <t>422-57-1</t>
  </si>
  <si>
    <t>422-64-0</t>
  </si>
  <si>
    <t>422-85-5</t>
  </si>
  <si>
    <t>423-50-7</t>
  </si>
  <si>
    <t>423-54-1</t>
  </si>
  <si>
    <t>423-60-9</t>
  </si>
  <si>
    <t>423-65-4</t>
  </si>
  <si>
    <t>423-82-5</t>
  </si>
  <si>
    <t>424-18-0</t>
  </si>
  <si>
    <t>430-93-3</t>
  </si>
  <si>
    <t>430-96-6</t>
  </si>
  <si>
    <t>431-48-1</t>
  </si>
  <si>
    <t>431-51-6</t>
  </si>
  <si>
    <t>431-78-7</t>
  </si>
  <si>
    <t>45048-62-2</t>
  </si>
  <si>
    <t>45187-15-3</t>
  </si>
  <si>
    <t>460-60-6</t>
  </si>
  <si>
    <t>4980-53-4</t>
  </si>
  <si>
    <t>500043-67-4</t>
  </si>
  <si>
    <t>504396-13-8</t>
  </si>
  <si>
    <t>50598-28-2</t>
  </si>
  <si>
    <t>5061-70-1</t>
  </si>
  <si>
    <t>507225-08-3</t>
  </si>
  <si>
    <t>50836-66-3</t>
  </si>
  <si>
    <t>5124-30-1</t>
  </si>
  <si>
    <t>51346-64-6</t>
  </si>
  <si>
    <t>51584-25-9</t>
  </si>
  <si>
    <t>52166-82-2</t>
  </si>
  <si>
    <t>541-05-9</t>
  </si>
  <si>
    <t>54306-56-8</t>
  </si>
  <si>
    <t>54377-32-1</t>
  </si>
  <si>
    <t>55120-77-9</t>
  </si>
  <si>
    <t>55591-23-6</t>
  </si>
  <si>
    <t>55621-21-1</t>
  </si>
  <si>
    <t>55910-10-6</t>
  </si>
  <si>
    <t>559-14-8</t>
  </si>
  <si>
    <t>559-94-4</t>
  </si>
  <si>
    <t>56372-23-7</t>
  </si>
  <si>
    <t>56860-81-2</t>
  </si>
  <si>
    <t>58244-27-2</t>
  </si>
  <si>
    <t>5873-54-1</t>
  </si>
  <si>
    <t>59071-10-2</t>
  </si>
  <si>
    <t>RR-ResSub-02</t>
  </si>
  <si>
    <t>59424-81-6</t>
  </si>
  <si>
    <t>597-34-2</t>
  </si>
  <si>
    <t>6014-75-1</t>
  </si>
  <si>
    <t>60270-55-5</t>
  </si>
  <si>
    <t>61660-12-6</t>
  </si>
  <si>
    <t>RR-ResSub-25a</t>
  </si>
  <si>
    <t>POP - MCCP</t>
  </si>
  <si>
    <t>61798-68-3</t>
  </si>
  <si>
    <t>63134-33-8</t>
  </si>
  <si>
    <t>63863-43-4</t>
  </si>
  <si>
    <t>63905-11-3</t>
  </si>
  <si>
    <t>65104-45-2</t>
  </si>
  <si>
    <t>65104-65-6</t>
  </si>
  <si>
    <t>65104-67-8</t>
  </si>
  <si>
    <t>65294-16-8</t>
  </si>
  <si>
    <t>65530-59-8</t>
  </si>
  <si>
    <t>65530-65-6</t>
  </si>
  <si>
    <t>65530-66-7</t>
  </si>
  <si>
    <t>65530-69-0</t>
  </si>
  <si>
    <t>65530-83-8</t>
  </si>
  <si>
    <t>65605-56-3</t>
  </si>
  <si>
    <t>65605-57-4</t>
  </si>
  <si>
    <t>65605-58-5</t>
  </si>
  <si>
    <t>65605-59-6</t>
  </si>
  <si>
    <t>65605-73-4</t>
  </si>
  <si>
    <t>65636-35-3</t>
  </si>
  <si>
    <t>6588-63-2</t>
  </si>
  <si>
    <t>662-50-0</t>
  </si>
  <si>
    <t>67406-66-0</t>
  </si>
  <si>
    <t>67584-42-3</t>
  </si>
  <si>
    <t>67584-48-9</t>
  </si>
  <si>
    <t>67584-52-5</t>
  </si>
  <si>
    <t>67584-53-6</t>
  </si>
  <si>
    <t>67584-56-9</t>
  </si>
  <si>
    <t>67584-57-0</t>
  </si>
  <si>
    <t>67584-58-1</t>
  </si>
  <si>
    <t>67584-61-6</t>
  </si>
  <si>
    <t>67584-62-7</t>
  </si>
  <si>
    <t>677-54-3</t>
  </si>
  <si>
    <t>677-55-4</t>
  </si>
  <si>
    <t>677-56-5</t>
  </si>
  <si>
    <t>677-68-9</t>
  </si>
  <si>
    <t>678-77-3</t>
  </si>
  <si>
    <t>678-78-4</t>
  </si>
  <si>
    <t>67879-59-8</t>
  </si>
  <si>
    <t>679-02-7</t>
  </si>
  <si>
    <t>67906-70-1</t>
  </si>
  <si>
    <t>67906-71-2</t>
  </si>
  <si>
    <t>679-12-9</t>
  </si>
  <si>
    <t>67939-61-1</t>
  </si>
  <si>
    <t>67939-92-8</t>
  </si>
  <si>
    <t>67969-65-7</t>
  </si>
  <si>
    <t>67969-69-1</t>
  </si>
  <si>
    <t>679-86-7</t>
  </si>
  <si>
    <t>679-99-2</t>
  </si>
  <si>
    <t>680187-85-3</t>
  </si>
  <si>
    <t>680187-86-4</t>
  </si>
  <si>
    <t>68081-83-4</t>
  </si>
  <si>
    <t>68084-62-8</t>
  </si>
  <si>
    <t>68140-21-6</t>
  </si>
  <si>
    <t>68156-01-4</t>
  </si>
  <si>
    <t>68156-07-0</t>
  </si>
  <si>
    <t>68187-25-7</t>
  </si>
  <si>
    <t>68188-12-5</t>
  </si>
  <si>
    <t>68227-87-2</t>
  </si>
  <si>
    <t>68227-94-1</t>
  </si>
  <si>
    <t>68227-96-3</t>
  </si>
  <si>
    <t>68227-98-5</t>
  </si>
  <si>
    <t>68228-00-2</t>
  </si>
  <si>
    <t>68239-43-0</t>
  </si>
  <si>
    <t>68239-74-7</t>
  </si>
  <si>
    <t>68259-07-4</t>
  </si>
  <si>
    <t>68259-08-5</t>
  </si>
  <si>
    <t>68259-09-6</t>
  </si>
  <si>
    <t>68259-15-4</t>
  </si>
  <si>
    <t>68259-38-1</t>
  </si>
  <si>
    <t>68259-39-2</t>
  </si>
  <si>
    <t>68298-09-9</t>
  </si>
  <si>
    <t>68298-62-4</t>
  </si>
  <si>
    <t>68298-74-8</t>
  </si>
  <si>
    <t>68298-78-2</t>
  </si>
  <si>
    <t>68298-80-6</t>
  </si>
  <si>
    <t>68298-81-7</t>
  </si>
  <si>
    <t>68299-21-8</t>
  </si>
  <si>
    <t>68299-39-8</t>
  </si>
  <si>
    <t>68310-17-8</t>
  </si>
  <si>
    <t>68329-56-6</t>
  </si>
  <si>
    <t>68391-09-3</t>
  </si>
  <si>
    <t>68412-54-4 (1&lt; EO moles &lt;2.5)</t>
  </si>
  <si>
    <t>68515-62-8</t>
  </si>
  <si>
    <t>68555-70-4</t>
  </si>
  <si>
    <t>68555-74-8</t>
  </si>
  <si>
    <t>68555-75-9</t>
  </si>
  <si>
    <t>68555-76-0</t>
  </si>
  <si>
    <t>68555-81-7</t>
  </si>
  <si>
    <t>68555-90-8</t>
  </si>
  <si>
    <t>68555-91-9</t>
  </si>
  <si>
    <t>68586-14-1</t>
  </si>
  <si>
    <t>68608-13-9</t>
  </si>
  <si>
    <t>68608-14-0</t>
  </si>
  <si>
    <t>68649-26-3</t>
  </si>
  <si>
    <t>68758-57-6</t>
  </si>
  <si>
    <t>68797-76-2</t>
  </si>
  <si>
    <t>68815-72-5</t>
  </si>
  <si>
    <t>68867-60-7</t>
  </si>
  <si>
    <t>68867-62-9</t>
  </si>
  <si>
    <t>68877-32-7</t>
  </si>
  <si>
    <t>68891-98-5</t>
  </si>
  <si>
    <t>68909-15-9</t>
  </si>
  <si>
    <t>68957-32-4</t>
  </si>
  <si>
    <t>68957-53-9</t>
  </si>
  <si>
    <t>68957-55-1</t>
  </si>
  <si>
    <t>68957-57-3</t>
  </si>
  <si>
    <t>68957-58-4</t>
  </si>
  <si>
    <t>68957-61-9</t>
  </si>
  <si>
    <t>68957-62-0</t>
  </si>
  <si>
    <t>68958-60-1</t>
  </si>
  <si>
    <t>68958-61-2</t>
  </si>
  <si>
    <t>699-30-9</t>
  </si>
  <si>
    <t>70192-61-9</t>
  </si>
  <si>
    <t>70192-73-3</t>
  </si>
  <si>
    <t>70192-79-9</t>
  </si>
  <si>
    <t>70192-80-2</t>
  </si>
  <si>
    <t>70192-83-5</t>
  </si>
  <si>
    <t>70192-85-7</t>
  </si>
  <si>
    <t>70225-15-9</t>
  </si>
  <si>
    <t>70225-16-0</t>
  </si>
  <si>
    <t>70225-17-1</t>
  </si>
  <si>
    <t>70248-52-1</t>
  </si>
  <si>
    <t>70776-36-2</t>
  </si>
  <si>
    <t>70900-36-6</t>
  </si>
  <si>
    <t>70900-40-2</t>
  </si>
  <si>
    <t>70983-59-4</t>
  </si>
  <si>
    <t>71487-20-2</t>
  </si>
  <si>
    <t>71608-60-1</t>
  </si>
  <si>
    <t>72-43-5</t>
  </si>
  <si>
    <t>73772-32-4</t>
  </si>
  <si>
    <t>73772-33-5</t>
  </si>
  <si>
    <t>73772-34-6</t>
  </si>
  <si>
    <t>74427-22-8</t>
  </si>
  <si>
    <t>74499-44-8</t>
  </si>
  <si>
    <t>74665-14-8</t>
  </si>
  <si>
    <t>754-91-6</t>
  </si>
  <si>
    <t>75-61-6</t>
  </si>
  <si>
    <t>756426-58-1</t>
  </si>
  <si>
    <t>757124-72-4</t>
  </si>
  <si>
    <t>762-50-5</t>
  </si>
  <si>
    <t>763051-92-9</t>
  </si>
  <si>
    <t>76733-77-2</t>
  </si>
  <si>
    <t>76848-59-4</t>
  </si>
  <si>
    <t>76848-68-5</t>
  </si>
  <si>
    <t>77953-71-0</t>
  </si>
  <si>
    <t>1,2-dichloropropane</t>
  </si>
  <si>
    <t>79963-95-4</t>
  </si>
  <si>
    <t>801212-59-9</t>
  </si>
  <si>
    <t>80220-63-9</t>
  </si>
  <si>
    <t>80621-17-6</t>
  </si>
  <si>
    <t>81190-38-7</t>
  </si>
  <si>
    <t>812-70-4</t>
  </si>
  <si>
    <t>813-03-6</t>
  </si>
  <si>
    <t>822-06-0</t>
  </si>
  <si>
    <t>82382-12-5</t>
  </si>
  <si>
    <t>83124-57-6</t>
  </si>
  <si>
    <t>85665-64-1</t>
  </si>
  <si>
    <t>85665-66-3</t>
  </si>
  <si>
    <t>863090-89-5</t>
  </si>
  <si>
    <t>86525-30-6</t>
  </si>
  <si>
    <t>86525-43-1</t>
  </si>
  <si>
    <t>86525-48-6</t>
  </si>
  <si>
    <t>86525-51-1</t>
  </si>
  <si>
    <t>86525-52-2</t>
  </si>
  <si>
    <t>865-79-2</t>
  </si>
  <si>
    <t>87139-40-0</t>
  </si>
  <si>
    <t>NMP</t>
  </si>
  <si>
    <t>883498-76-8</t>
  </si>
  <si>
    <t>89863-48-9</t>
  </si>
  <si>
    <t>89863-49-0</t>
  </si>
  <si>
    <t>89863-50-3</t>
  </si>
  <si>
    <t>89863-55-8</t>
  </si>
  <si>
    <t>89863-56-9</t>
  </si>
  <si>
    <t>89863-63-8</t>
  </si>
  <si>
    <t>89863-64-9</t>
  </si>
  <si>
    <t>9017-72-5</t>
  </si>
  <si>
    <t>91081-99-1</t>
  </si>
  <si>
    <t>914637-49-3</t>
  </si>
  <si>
    <t>919005-14-4</t>
  </si>
  <si>
    <t>91-97-4</t>
  </si>
  <si>
    <t>93416-31-0</t>
  </si>
  <si>
    <t>93572-72-6</t>
  </si>
  <si>
    <t>94159-84-9</t>
  </si>
  <si>
    <t>944578-05-6</t>
  </si>
  <si>
    <t>95144-12-0</t>
  </si>
  <si>
    <t>95235-30-6</t>
  </si>
  <si>
    <t>958807-64-2</t>
  </si>
  <si>
    <t>958807-66-4</t>
  </si>
  <si>
    <t>958811-26-2</t>
  </si>
  <si>
    <t>958811-66-0</t>
  </si>
  <si>
    <t>958823-07-9</t>
  </si>
  <si>
    <t>958823-08-0</t>
  </si>
  <si>
    <t>97042-18-7</t>
  </si>
  <si>
    <t>97553-95-2</t>
  </si>
  <si>
    <t>97659-47-7</t>
  </si>
  <si>
    <t>SUB118819</t>
  </si>
  <si>
    <t>SUB123627</t>
  </si>
  <si>
    <t>SUB124895</t>
  </si>
  <si>
    <t>SUB125269</t>
  </si>
  <si>
    <t>SUB127222</t>
  </si>
  <si>
    <t>SUB127429</t>
  </si>
  <si>
    <t>SUB138753</t>
  </si>
  <si>
    <t>SUB141402</t>
  </si>
  <si>
    <t>9/26/2024 10:24:50 AM</t>
  </si>
  <si>
    <t>1/20/2026 4:03:54 PM</t>
  </si>
  <si>
    <t>1/20/2026 4:10:56 PM</t>
  </si>
  <si>
    <t>12/27/2023 3:36:50 PM</t>
  </si>
  <si>
    <t/>
  </si>
  <si>
    <t>12/27/2023 3:41:14 PM</t>
  </si>
  <si>
    <t>12/27/2023 3:44:53 PM</t>
  </si>
  <si>
    <t>12/27/2023 3:55:50 PM</t>
  </si>
  <si>
    <t>4/18/2024 2:36:57 PM</t>
  </si>
  <si>
    <t>12/27/2023 3:33:45 PM</t>
  </si>
  <si>
    <t>12/27/2023 3:40:51 PM</t>
  </si>
  <si>
    <t>1/20/2026 4:20:16 PM</t>
  </si>
  <si>
    <t>1/10/2024 4:28:45 PM</t>
  </si>
  <si>
    <t>1/20/2026 3:34:50 PM</t>
  </si>
  <si>
    <t>12/27/2023 3:49:25 PM</t>
  </si>
  <si>
    <t>4/18/2024 2:35:48 PM</t>
  </si>
  <si>
    <t>12/28/2023 12:23:41 PM</t>
  </si>
  <si>
    <t>12/27/2023 3:41:42 PM</t>
  </si>
  <si>
    <t>12/27/2023 3:43:41 PM</t>
  </si>
  <si>
    <t>12/31/2024 12:07:14 PM</t>
  </si>
  <si>
    <t>12/30/2023 11:53:25 AM</t>
  </si>
  <si>
    <t>12/27/2023 3:49:51 PM</t>
  </si>
  <si>
    <t>12/27/2023 3:42:12 PM</t>
  </si>
  <si>
    <t>4/18/2024 2:34:20 PM</t>
  </si>
  <si>
    <t>12/27/2023 3:33:25 PM</t>
  </si>
  <si>
    <t>1/20/2026 3:29:52 PM</t>
  </si>
  <si>
    <t>2/13/2025 11:24:41 AM</t>
  </si>
  <si>
    <t>2/13/2025 12:34:05 PM</t>
  </si>
  <si>
    <t>12/27/2023 3:38:01 PM</t>
  </si>
  <si>
    <t>12/28/2023 12:29:38 PM</t>
  </si>
  <si>
    <t>9/26/2024 10:25:55 AM</t>
  </si>
  <si>
    <t>12/27/2023 3:31:00 PM</t>
  </si>
  <si>
    <t>2/13/2025 11:11:22 AM</t>
  </si>
  <si>
    <t>7439-92-1 (particle diameter &lt;1 mm)</t>
  </si>
  <si>
    <t>9046-10-0</t>
  </si>
  <si>
    <t>103170-26-9</t>
  </si>
  <si>
    <t>731-27-1</t>
  </si>
  <si>
    <t>1213789-63-9</t>
  </si>
  <si>
    <t>1189173-42-9</t>
  </si>
  <si>
    <t>308062-28-4</t>
  </si>
  <si>
    <t>1432471-92-5</t>
  </si>
  <si>
    <t>867040-07-1</t>
  </si>
  <si>
    <t>1638758-52-7</t>
  </si>
  <si>
    <t>246538-71-6</t>
  </si>
  <si>
    <t>68155-07-7</t>
  </si>
  <si>
    <t>1174522-45-2</t>
  </si>
  <si>
    <t>95912-88-2</t>
  </si>
  <si>
    <t>1344-09-8</t>
  </si>
  <si>
    <t>38294-64-3</t>
  </si>
  <si>
    <t>129813-66-7</t>
  </si>
  <si>
    <t>7440-22-4</t>
  </si>
  <si>
    <t>9043-30-5</t>
  </si>
  <si>
    <t>7440-50-8</t>
  </si>
  <si>
    <t>In the "Component Description" column, please state whether this component is in liquid or powder form in this product.</t>
  </si>
  <si>
    <t>Molar Ratio</t>
  </si>
  <si>
    <t>In the "Component Description" column, please provide the molar ratio of this substance.</t>
  </si>
  <si>
    <t>In the following row, please provide a separate entry for the fraction that is &lt;1mm particle size diameter.</t>
  </si>
  <si>
    <t xml:space="preserve">In the following row, please provide a separate entry for the fraction that is considered nano silver. </t>
  </si>
  <si>
    <t>Specific Surface Area</t>
  </si>
  <si>
    <t>In the "Component Description" column, please state the specific surface area of this CAS.</t>
  </si>
  <si>
    <t>La información del fabricante es obligatoria.  La información del distribuidor es opcional.  Los distribuidores que llenen este documento deberán declarar a todos los fabricantes que se proporcionan en esta sección o considerarse a sí mismos como el fabricante en caso de no declarar a los fabricantes.  Tenga en cuenta que si se proporciona documentación del fabricante con este envío, p. ej. Hoja de Datos de Seguridad (HDS), Carta Técnica (CT), Certificado de Análisis (COA), los fabricantes se deben declarar en esta pestaña.  Los distribuidores también deben considerarse como el fabricante al llenar este formulario si realizan una operación de fabricación, como la mezcla de productos de diferentes proveedores en un tanque a granel, la decantación a contenedores más pequeños, el reempaquetado de productos, etc.</t>
  </si>
  <si>
    <t>例如，在一个20升球形或1立方米腔体中进行Go/No-Go测试的“Go”结果？</t>
  </si>
  <si>
    <t>Por ejemplo, ¿resultado de la prueba “Go” en una esfera de 20 L o en una cámara de 1 metro cúbico de prueba Go/No-Go?</t>
  </si>
  <si>
    <t>Aglomerado
(Unido con enlaces débiles)</t>
  </si>
  <si>
    <t>Agregado  
(Unido con enlaces fuertes)</t>
  </si>
  <si>
    <t>A complete listing of ingredients (intentionally added or known to be contained in the product, both hazardous and non-hazardous, even at trace levels, is required; this must equal 100% and all ingredients disclosed on the safety data sheet must be listed here.  All metal compounds and the specifically mentioned compounds listed in the PPG Declarable Substance tab must be included in the composition.  Note: for reacted materials (e.g. resins), this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</si>
  <si>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Se requiere una lista completa de ingredientes (intencionalmente agregados o que se sabe que están contenidos en el producto, tanto peligrosos como no peligrosos, incluso a niveles de trazas), que debe sumar 100% y todos los ingredientes que se revelan en la hoja de datos de seguridad deben estar listados aquí.  Todos los compuestos metálicos y los compuestos mencionados específicamente enumerados en pestaña de "PPG Declarable Substances" se deben incluir en la composición.   Nota: para los materiales reaccionados (por ejemplo, resinas), esto no debe incluir la receta de prereacción, sino que debe listar la composición del material tal como se suministra. Si cualquiera de los ingredientes es un componente patentado, indíquelo como tal en la descripción y proporcione un nombre genérico. Cualquier reclamo de confidencialidad debe cumplir con las exenciones permitidas en todos los países del mundo, incluyendo Taiwán y la UE. También deben incluirse tratamientos superficiales sobre partículas de polvo. Si tiene alguna pregunta, consulte la sección de Preguntas Frecuentes (FAQ) de la Solicitud de Información sobre Materias Primas (RMIR) de PPG.</t>
  </si>
  <si>
    <t>A complete listing of ingredients (intentionally added or known to be contained in the product, both hazardous and non-hazardous, even at trace levels, is required; this must equal 100% and all ingredients disclosed on the safety data sheet must be listed here.  All metal compounds and the specifically mentioned compounds listed in the &lt;&lt;PPG Declarable Substances&gt;&gt; tab must be included in the composition.  Note: for reacted materials (e.g. resins), this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</si>
  <si>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 xml:space="preserve">Le recordamos que, para cumplir nuestros objetivos normativos y de sostenibilidad, las sustancias de la pestaña «PPG Declarable Substances» deben incluirse en la composición si están presentes en su producto a cualquier nivel, incluso en cantidades mínimas.  Revise la pestaña e incluya estas sustancias y sus concentraciones en el producto. </t>
  </si>
  <si>
    <t>United Kingdom (UK-REACH)</t>
  </si>
  <si>
    <t>Ucrania (REACH)</t>
  </si>
  <si>
    <t>乌克兰 (REACH)</t>
  </si>
  <si>
    <t>欧洲 (REACH)</t>
  </si>
  <si>
    <t>E部分：附件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</si>
</sst>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409]mmmm\ d\,\ yyyy;@"/>
    <numFmt numFmtId="166" formatCode="0.000"/>
    <numFmt numFmtId="167" formatCode="0.0000%"/>
  </numFmts>
  <fonts count="120">
    <font>
      <sz val="11"/>
      <color theme="1"/>
      <name val="Arial"/>
      <family val="2"/>
      <scheme val="minor"/>
    </font>
    <font>
      <b/>
      <sz val="11"/>
      <color theme="1"/>
      <name val="Arial"/>
      <family val="2"/>
      <scheme val="minor"/>
    </font>
    <font>
      <sz val="12"/>
      <color theme="1"/>
      <name val="Arial"/>
      <family val="2"/>
      <scheme val="minor"/>
    </font>
    <font>
      <b/>
      <sz val="12"/>
      <color theme="1"/>
      <name val="Arial"/>
      <family val="2"/>
      <scheme val="minor"/>
    </font>
    <font>
      <u/>
      <sz val="11"/>
      <color theme="10"/>
      <name val="Arial"/>
      <family val="2"/>
      <scheme val="minor"/>
    </font>
    <font>
      <sz val="11"/>
      <color theme="1"/>
      <name val="Arial"/>
      <family val="2"/>
    </font>
    <font>
      <b/>
      <sz val="16"/>
      <color theme="2"/>
      <name val="Arial"/>
      <family val="2"/>
    </font>
    <font>
      <sz val="11"/>
      <name val="Arial"/>
      <family val="2"/>
    </font>
    <font>
      <b/>
      <sz val="11"/>
      <color theme="0"/>
      <name val="Arial"/>
      <family val="2"/>
    </font>
    <font>
      <sz val="11"/>
      <name val="Arial"/>
      <family val="2"/>
      <scheme val="minor"/>
    </font>
    <font>
      <b/>
      <sz val="11"/>
      <color theme="0"/>
      <name val="Arial"/>
      <family val="2"/>
      <scheme val="minor"/>
    </font>
    <font>
      <b/>
      <sz val="16"/>
      <color theme="3" tint="0.79998168889431442"/>
      <name val="Arial"/>
      <family val="2"/>
    </font>
    <font>
      <sz val="11"/>
      <color theme="1"/>
      <name val="돋움"/>
      <family val="3"/>
      <charset val="129"/>
    </font>
    <font>
      <sz val="11"/>
      <color rgb="FFFF0000"/>
      <name val="Arial"/>
      <family val="2"/>
    </font>
    <font>
      <sz val="12"/>
      <color rgb="FF222222"/>
      <name val="Arial"/>
      <family val="2"/>
    </font>
    <font>
      <b/>
      <sz val="9"/>
      <color indexed="81"/>
      <name val="Tahoma"/>
      <family val="2"/>
    </font>
    <font>
      <sz val="9"/>
      <color indexed="81"/>
      <name val="Tahoma"/>
      <family val="2"/>
    </font>
    <font>
      <sz val="11"/>
      <color theme="0"/>
      <name val="Arial"/>
      <family val="2"/>
      <scheme val="minor"/>
    </font>
    <font>
      <b/>
      <sz val="11"/>
      <color theme="8"/>
      <name val="Arial"/>
      <family val="2"/>
      <scheme val="minor"/>
    </font>
    <font>
      <b/>
      <sz val="12"/>
      <color theme="2"/>
      <name val="Arial"/>
      <family val="2"/>
      <scheme val="minor"/>
    </font>
    <font>
      <sz val="11"/>
      <color theme="8"/>
      <name val="Arial"/>
      <family val="2"/>
      <scheme val="minor"/>
    </font>
    <font>
      <sz val="12"/>
      <color rgb="FFFF0000"/>
      <name val="Arial"/>
      <family val="2"/>
      <scheme val="minor"/>
    </font>
    <font>
      <b/>
      <sz val="10"/>
      <color theme="2"/>
      <name val="Arial"/>
      <family val="2"/>
      <scheme val="minor"/>
    </font>
    <font>
      <b/>
      <sz val="10"/>
      <color theme="2"/>
      <name val="Arial"/>
      <family val="2"/>
    </font>
    <font>
      <sz val="11"/>
      <color rgb="FFFF0000"/>
      <name val="Arial"/>
      <family val="2"/>
      <scheme val="minor"/>
    </font>
    <font>
      <sz val="11"/>
      <color theme="1"/>
      <name val="Arial"/>
      <family val="2"/>
      <scheme val="minor"/>
    </font>
    <font>
      <sz val="11"/>
      <color theme="3"/>
      <name val="Arial"/>
      <family val="2"/>
      <scheme val="minor"/>
    </font>
    <font>
      <b/>
      <sz val="11"/>
      <name val="Arial"/>
      <family val="2"/>
      <scheme val="minor"/>
    </font>
    <font>
      <sz val="11"/>
      <color theme="3" tint="0.79998168889431442"/>
      <name val="Arial"/>
      <family val="2"/>
      <scheme val="minor"/>
    </font>
    <font>
      <u/>
      <sz val="10"/>
      <color theme="10"/>
      <name val="Arial"/>
      <family val="2"/>
      <scheme val="minor"/>
    </font>
    <font>
      <b/>
      <sz val="11"/>
      <color theme="3"/>
      <name val="Arial"/>
      <family val="2"/>
      <scheme val="minor"/>
    </font>
    <font>
      <sz val="12"/>
      <color theme="6"/>
      <name val="Arial"/>
      <family val="2"/>
      <scheme val="minor"/>
    </font>
    <font>
      <b/>
      <u/>
      <sz val="11"/>
      <color theme="0"/>
      <name val="Arial"/>
      <family val="2"/>
      <scheme val="minor"/>
    </font>
    <font>
      <b/>
      <sz val="12"/>
      <color theme="0"/>
      <name val="Arial"/>
      <family val="2"/>
      <scheme val="minor"/>
    </font>
    <font>
      <sz val="12"/>
      <color theme="6"/>
      <name val="Arial"/>
      <family val="2"/>
      <scheme val="minor"/>
    </font>
    <font>
      <sz val="11"/>
      <name val="Arial"/>
      <family val="2"/>
    </font>
    <font>
      <sz val="11"/>
      <color theme="3"/>
      <name val="Arial"/>
      <family val="2"/>
      <scheme val="minor"/>
    </font>
    <font>
      <sz val="16"/>
      <color rgb="FF0D6498"/>
      <name val="Arial Nova"/>
      <family val="2"/>
    </font>
    <font>
      <sz val="11"/>
      <color theme="3" tint="0.79998168889431442"/>
      <name val="Arial Nova"/>
      <family val="2"/>
    </font>
    <font>
      <sz val="14"/>
      <color theme="0"/>
      <name val="Arial Nova"/>
      <family val="2"/>
    </font>
    <font>
      <sz val="10"/>
      <color indexed="8"/>
      <name val="Arial"/>
      <family val="2"/>
    </font>
    <font>
      <sz val="11"/>
      <color indexed="8"/>
      <name val="Arial"/>
      <family val="2"/>
      <scheme val="major"/>
    </font>
    <font>
      <sz val="11"/>
      <color theme="2"/>
      <name val="Arial"/>
      <family val="2"/>
      <scheme val="major"/>
    </font>
    <font>
      <sz val="8"/>
      <name val="Arial"/>
      <family val="2"/>
      <scheme val="minor"/>
    </font>
    <font>
      <sz val="11"/>
      <color theme="1"/>
      <name val="Arial"/>
      <family val="2"/>
      <charset val="134"/>
      <scheme val="minor"/>
    </font>
    <font>
      <sz val="11"/>
      <name val="Arial"/>
      <family val="2"/>
    </font>
    <font>
      <sz val="11"/>
      <color theme="3"/>
      <name val="Arial"/>
      <family val="2"/>
      <scheme val="minor"/>
    </font>
    <font>
      <sz val="12"/>
      <name val="Arial"/>
      <family val="2"/>
    </font>
    <font>
      <sz val="11"/>
      <name val="Arial"/>
      <family val="2"/>
    </font>
    <font>
      <sz val="11"/>
      <color theme="3"/>
      <name val="Arial"/>
      <family val="2"/>
      <scheme val="minor"/>
    </font>
    <font>
      <sz val="12"/>
      <color theme="6"/>
      <name val="Arial"/>
      <family val="2"/>
      <scheme val="minor"/>
    </font>
    <font>
      <b/>
      <sz val="16"/>
      <color theme="2"/>
      <name val="Arial Nova"/>
      <family val="2"/>
    </font>
    <font>
      <b/>
      <sz val="14"/>
      <color theme="3" tint="0.79998168889431442"/>
      <name val="Arial Nova"/>
      <family val="2"/>
    </font>
    <font>
      <b/>
      <sz val="11"/>
      <color theme="1"/>
      <name val="Arial Nova"/>
      <family val="2"/>
    </font>
    <font>
      <b/>
      <u/>
      <sz val="14"/>
      <color rgb="FFFFC000"/>
      <name val="Arial Nova"/>
      <family val="2"/>
    </font>
    <font>
      <b/>
      <sz val="12"/>
      <color theme="2"/>
      <name val="Arial Nova"/>
      <family val="2"/>
    </font>
    <font>
      <sz val="12"/>
      <color theme="1"/>
      <name val="Arial Nova"/>
      <family val="2"/>
    </font>
    <font>
      <b/>
      <sz val="12"/>
      <color theme="1"/>
      <name val="Arial Nova"/>
      <family val="2"/>
    </font>
    <font>
      <sz val="10"/>
      <color theme="3"/>
      <name val="Arial Nova"/>
      <family val="2"/>
    </font>
    <font>
      <b/>
      <sz val="12"/>
      <color theme="8"/>
      <name val="Arial Nova"/>
      <family val="2"/>
    </font>
    <font>
      <b/>
      <sz val="10"/>
      <color theme="3"/>
      <name val="Arial Nova"/>
      <family val="2"/>
    </font>
    <font>
      <b/>
      <sz val="10"/>
      <color theme="0"/>
      <name val="Arial Nova"/>
      <family val="2"/>
    </font>
    <font>
      <sz val="11"/>
      <color theme="1"/>
      <name val="Arial Nova"/>
      <family val="2"/>
    </font>
    <font>
      <b/>
      <sz val="12"/>
      <color theme="0"/>
      <name val="Arial Nova"/>
      <family val="2"/>
    </font>
    <font>
      <sz val="14"/>
      <color theme="2"/>
      <name val="Arial Nova"/>
      <family val="2"/>
    </font>
    <font>
      <b/>
      <sz val="14"/>
      <color theme="2"/>
      <name val="Arial Nova"/>
      <family val="2"/>
    </font>
    <font>
      <sz val="12"/>
      <color theme="3" tint="0.79998168889431442"/>
      <name val="Arial Nova"/>
      <family val="2"/>
    </font>
    <font>
      <b/>
      <sz val="12"/>
      <color theme="3" tint="0.79998168889431442"/>
      <name val="Arial Nova"/>
      <family val="2"/>
    </font>
    <font>
      <b/>
      <i/>
      <sz val="9"/>
      <color theme="0"/>
      <name val="Arial Nova"/>
      <family val="2"/>
    </font>
    <font>
      <b/>
      <u/>
      <sz val="11"/>
      <color theme="8"/>
      <name val="Arial Nova"/>
      <family val="2"/>
    </font>
    <font>
      <sz val="9"/>
      <color theme="3"/>
      <name val="Arial Nova"/>
      <family val="2"/>
    </font>
    <font>
      <b/>
      <sz val="10"/>
      <color theme="2" tint="-0.249977111117893"/>
      <name val="Arial Nova"/>
      <family val="2"/>
    </font>
    <font>
      <sz val="9"/>
      <color theme="1" tint="0.499984740745262"/>
      <name val="Arial Nova"/>
      <family val="2"/>
    </font>
    <font>
      <sz val="10"/>
      <color theme="1" tint="0.499984740745262"/>
      <name val="Arial Nova"/>
      <family val="2"/>
    </font>
    <font>
      <u/>
      <sz val="11"/>
      <color theme="10"/>
      <name val="Arial Nova"/>
      <family val="2"/>
    </font>
    <font>
      <sz val="11"/>
      <color theme="3"/>
      <name val="Arial Nova"/>
      <family val="2"/>
    </font>
    <font>
      <i/>
      <sz val="9"/>
      <color theme="3"/>
      <name val="Arial Nova"/>
      <family val="2"/>
    </font>
    <font>
      <sz val="11"/>
      <color theme="0" tint="-0.249977111117893"/>
      <name val="Arial Nova"/>
      <family val="2"/>
    </font>
    <font>
      <b/>
      <sz val="12"/>
      <name val="Arial Nova"/>
      <family val="2"/>
    </font>
    <font>
      <sz val="11"/>
      <name val="Arial Nova"/>
      <family val="2"/>
    </font>
    <font>
      <b/>
      <sz val="10"/>
      <name val="Arial Nova"/>
      <family val="2"/>
    </font>
    <font>
      <sz val="8"/>
      <color theme="3"/>
      <name val="Arial Nova"/>
      <family val="2"/>
    </font>
    <font>
      <sz val="11"/>
      <color theme="0"/>
      <name val="Arial Nova"/>
      <family val="2"/>
    </font>
    <font>
      <b/>
      <i/>
      <sz val="10"/>
      <color theme="0"/>
      <name val="Arial Nova"/>
      <family val="2"/>
    </font>
    <font>
      <sz val="12"/>
      <color theme="0"/>
      <name val="Arial Nova"/>
      <family val="2"/>
    </font>
    <font>
      <sz val="10"/>
      <color theme="0"/>
      <name val="Arial Nova"/>
      <family val="2"/>
    </font>
    <font>
      <b/>
      <sz val="11"/>
      <name val="Arial Nova"/>
      <family val="2"/>
    </font>
    <font>
      <sz val="16"/>
      <color theme="2"/>
      <name val="Arial Nova"/>
      <family val="2"/>
    </font>
    <font>
      <b/>
      <sz val="10"/>
      <color theme="1" tint="0.499984740745262"/>
      <name val="Arial Nova"/>
      <family val="2"/>
    </font>
    <font>
      <b/>
      <sz val="10"/>
      <color theme="4"/>
      <name val="Arial Nova"/>
      <family val="2"/>
    </font>
    <font>
      <b/>
      <sz val="10"/>
      <color theme="1"/>
      <name val="Arial Nova"/>
      <family val="2"/>
    </font>
    <font>
      <b/>
      <sz val="11"/>
      <color theme="0"/>
      <name val="Arial Nova"/>
      <family val="2"/>
    </font>
    <font>
      <sz val="8"/>
      <color theme="4"/>
      <name val="Arial Nova"/>
      <family val="2"/>
    </font>
    <font>
      <b/>
      <sz val="10.5"/>
      <color theme="1"/>
      <name val="Arial Nova"/>
      <family val="2"/>
    </font>
    <font>
      <sz val="10"/>
      <color theme="1"/>
      <name val="Arial Nova"/>
      <family val="2"/>
    </font>
    <font>
      <sz val="9"/>
      <name val="Arial Nova"/>
      <family val="2"/>
    </font>
    <font>
      <vertAlign val="superscript"/>
      <sz val="10"/>
      <color theme="1" tint="0.499984740745262"/>
      <name val="Arial Nova"/>
      <family val="2"/>
    </font>
    <font>
      <sz val="11"/>
      <color theme="1" tint="0.499984740745262"/>
      <name val="Arial Nova"/>
      <family val="2"/>
    </font>
    <font>
      <sz val="9"/>
      <color theme="0"/>
      <name val="Arial Nova"/>
      <family val="2"/>
    </font>
    <font>
      <i/>
      <sz val="10"/>
      <color theme="1"/>
      <name val="Arial Nova"/>
      <family val="2"/>
    </font>
    <font>
      <b/>
      <sz val="16"/>
      <color theme="3"/>
      <name val="Arial Nova"/>
      <family val="2"/>
    </font>
    <font>
      <b/>
      <sz val="12"/>
      <color theme="3"/>
      <name val="Arial Nova"/>
      <family val="2"/>
    </font>
    <font>
      <b/>
      <u/>
      <sz val="12"/>
      <color theme="8"/>
      <name val="Arial Nova"/>
      <family val="2"/>
    </font>
    <font>
      <sz val="10"/>
      <color theme="3" tint="0.79998168889431442"/>
      <name val="Arial Nova"/>
      <family val="2"/>
    </font>
    <font>
      <sz val="9"/>
      <color theme="1"/>
      <name val="Arial Nova"/>
      <family val="2"/>
    </font>
    <font>
      <sz val="9"/>
      <color theme="2"/>
      <name val="Arial Nova"/>
      <family val="2"/>
    </font>
    <font>
      <b/>
      <sz val="11"/>
      <color theme="3"/>
      <name val="Arial Nova"/>
      <family val="2"/>
    </font>
    <font>
      <sz val="10"/>
      <name val="Arial Nova"/>
      <family val="2"/>
    </font>
    <font>
      <sz val="10"/>
      <color theme="0" tint="-4.9989318521683403E-2"/>
      <name val="Arial Nova"/>
      <family val="2"/>
    </font>
    <font>
      <b/>
      <sz val="9"/>
      <color theme="0"/>
      <name val="Arial Nova"/>
      <family val="2"/>
    </font>
    <font>
      <sz val="11.5"/>
      <color theme="3" tint="0.79998168889431442"/>
      <name val="Arial Nova"/>
      <family val="2"/>
    </font>
    <font>
      <u/>
      <sz val="10"/>
      <color theme="10"/>
      <name val="Arial Nova"/>
      <family val="2"/>
    </font>
    <font>
      <b/>
      <u/>
      <sz val="11"/>
      <color theme="10"/>
      <name val="Arial Nova"/>
      <family val="2"/>
    </font>
    <font>
      <b/>
      <i/>
      <sz val="9"/>
      <color theme="2"/>
      <name val="Arial Nova"/>
      <family val="2"/>
    </font>
    <font>
      <b/>
      <u/>
      <sz val="10"/>
      <color theme="3"/>
      <name val="Arial Nova"/>
      <family val="2"/>
    </font>
    <font>
      <b/>
      <sz val="16"/>
      <color theme="0"/>
      <name val="Arial Nova"/>
      <family val="2"/>
    </font>
    <font>
      <sz val="10"/>
      <color rgb="FF333333"/>
      <name val="Arial Nova"/>
      <family val="2"/>
    </font>
    <font>
      <sz val="12"/>
      <color theme="6"/>
      <name val="Arial"/>
      <scheme val="minor"/>
    </font>
    <font>
      <sz val="11"/>
      <name val="Arial"/>
    </font>
    <font>
      <sz val="11"/>
      <color theme="3"/>
      <name val="Arial"/>
      <scheme val="minor"/>
    </font>
  </fonts>
  <fills count="2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4.9989318521683403E-2"/>
        <bgColor indexed="64"/>
      </patternFill>
    </fill>
    <fill>
      <patternFill patternType="solid">
        <fgColor theme="6"/>
        <bgColor theme="6"/>
      </patternFill>
    </fill>
    <fill>
      <patternFill patternType="solid">
        <fgColor theme="3"/>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8"/>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rgb="FF0D6498"/>
        <bgColor indexed="64"/>
      </patternFill>
    </fill>
    <fill>
      <patternFill patternType="solid">
        <fgColor theme="3" tint="0.59999389629810485"/>
        <bgColor indexed="64"/>
      </patternFill>
    </fill>
    <fill>
      <patternFill patternType="solid">
        <fgColor rgb="FF0078A9"/>
        <bgColor indexed="64"/>
      </patternFill>
    </fill>
    <fill>
      <patternFill patternType="solid">
        <fgColor theme="9"/>
        <bgColor indexed="64"/>
      </patternFill>
    </fill>
    <fill>
      <patternFill patternType="solid">
        <fgColor rgb="FFF25600"/>
        <bgColor indexed="64"/>
      </patternFill>
    </fill>
    <fill>
      <patternFill patternType="solid">
        <fgColor rgb="FFFFFF00"/>
        <bgColor indexed="64"/>
      </patternFill>
    </fill>
  </fills>
  <borders count="143">
    <border>
      <left/>
      <right/>
      <top/>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n">
        <color theme="1"/>
      </bottom>
      <diagonal/>
    </border>
    <border>
      <left style="thin">
        <color theme="3"/>
      </left>
      <right/>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ck">
        <color theme="4"/>
      </left>
      <right/>
      <top style="hair">
        <color theme="4"/>
      </top>
      <bottom style="hair">
        <color theme="4"/>
      </bottom>
      <diagonal/>
    </border>
    <border>
      <left/>
      <right/>
      <top style="hair">
        <color theme="4"/>
      </top>
      <bottom style="hair">
        <color theme="4"/>
      </bottom>
      <diagonal/>
    </border>
    <border>
      <left/>
      <right style="thick">
        <color theme="4"/>
      </right>
      <top style="hair">
        <color theme="4"/>
      </top>
      <bottom style="hair">
        <color theme="4"/>
      </bottom>
      <diagonal/>
    </border>
    <border>
      <left style="thick">
        <color theme="4"/>
      </left>
      <right/>
      <top style="hair">
        <color theme="4"/>
      </top>
      <bottom style="thick">
        <color theme="4"/>
      </bottom>
      <diagonal/>
    </border>
    <border>
      <left/>
      <right/>
      <top style="hair">
        <color theme="4"/>
      </top>
      <bottom style="thick">
        <color theme="4"/>
      </bottom>
      <diagonal/>
    </border>
    <border>
      <left/>
      <right style="thick">
        <color theme="4"/>
      </right>
      <top style="hair">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hair">
        <color theme="4"/>
      </bottom>
      <diagonal/>
    </border>
    <border>
      <left/>
      <right/>
      <top/>
      <bottom style="hair">
        <color theme="4"/>
      </bottom>
      <diagonal/>
    </border>
    <border>
      <left/>
      <right style="thick">
        <color theme="4"/>
      </right>
      <top/>
      <bottom style="hair">
        <color theme="4"/>
      </bottom>
      <diagonal/>
    </border>
    <border>
      <left style="thick">
        <color theme="4"/>
      </left>
      <right/>
      <top/>
      <bottom style="thin">
        <color theme="4"/>
      </bottom>
      <diagonal/>
    </border>
    <border>
      <left/>
      <right/>
      <top/>
      <bottom style="thin">
        <color theme="4"/>
      </bottom>
      <diagonal/>
    </border>
    <border>
      <left/>
      <right style="thick">
        <color theme="4"/>
      </right>
      <top/>
      <bottom style="thin">
        <color theme="4"/>
      </bottom>
      <diagonal/>
    </border>
    <border>
      <left style="thin">
        <color theme="4"/>
      </left>
      <right style="thin">
        <color theme="4"/>
      </right>
      <top style="thin">
        <color theme="4"/>
      </top>
      <bottom style="thin">
        <color theme="4"/>
      </bottom>
      <diagonal/>
    </border>
    <border>
      <left/>
      <right/>
      <top style="thin">
        <color theme="6"/>
      </top>
      <bottom/>
      <diagonal/>
    </border>
    <border>
      <left style="thin">
        <color theme="1"/>
      </left>
      <right style="thin">
        <color theme="1"/>
      </right>
      <top style="thin">
        <color theme="1"/>
      </top>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5" tint="-0.499984740745262"/>
      </left>
      <right style="thin">
        <color theme="5" tint="-0.499984740745262"/>
      </right>
      <top style="thin">
        <color theme="5"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3"/>
      </left>
      <right style="thin">
        <color indexed="64"/>
      </right>
      <top style="thin">
        <color theme="3"/>
      </top>
      <bottom style="thin">
        <color indexed="64"/>
      </bottom>
      <diagonal/>
    </border>
    <border>
      <left style="thin">
        <color indexed="64"/>
      </left>
      <right style="thin">
        <color indexed="64"/>
      </right>
      <top style="thin">
        <color theme="3"/>
      </top>
      <bottom style="thin">
        <color indexed="64"/>
      </bottom>
      <diagonal/>
    </border>
    <border>
      <left style="thin">
        <color indexed="64"/>
      </left>
      <right style="thin">
        <color theme="3"/>
      </right>
      <top style="thin">
        <color theme="3"/>
      </top>
      <bottom style="thin">
        <color indexed="64"/>
      </bottom>
      <diagonal/>
    </border>
    <border>
      <left style="thin">
        <color theme="3"/>
      </left>
      <right style="thin">
        <color indexed="64"/>
      </right>
      <top style="thin">
        <color indexed="64"/>
      </top>
      <bottom style="thin">
        <color theme="3"/>
      </bottom>
      <diagonal/>
    </border>
    <border>
      <left style="thin">
        <color indexed="64"/>
      </left>
      <right style="thin">
        <color indexed="64"/>
      </right>
      <top style="thin">
        <color indexed="64"/>
      </top>
      <bottom style="thin">
        <color theme="3"/>
      </bottom>
      <diagonal/>
    </border>
    <border>
      <left style="thin">
        <color indexed="64"/>
      </left>
      <right style="thin">
        <color theme="3"/>
      </right>
      <top style="thin">
        <color indexed="64"/>
      </top>
      <bottom style="thin">
        <color theme="3"/>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4"/>
      </left>
      <right/>
      <top style="thin">
        <color theme="4"/>
      </top>
      <bottom style="thin">
        <color theme="4"/>
      </bottom>
      <diagonal/>
    </border>
    <border>
      <left style="thin">
        <color theme="4"/>
      </left>
      <right/>
      <top/>
      <bottom style="thin">
        <color theme="4"/>
      </bottom>
      <diagonal/>
    </border>
    <border>
      <left/>
      <right style="medium">
        <color theme="4"/>
      </right>
      <top/>
      <bottom style="medium">
        <color theme="4"/>
      </bottom>
      <diagonal/>
    </border>
    <border>
      <left style="thin">
        <color theme="4"/>
      </left>
      <right/>
      <top style="thin">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thin">
        <color theme="4"/>
      </bottom>
      <diagonal/>
    </border>
    <border>
      <left/>
      <right style="thin">
        <color theme="4"/>
      </right>
      <top/>
      <bottom style="thin">
        <color theme="4"/>
      </bottom>
      <diagonal/>
    </border>
    <border>
      <left style="medium">
        <color theme="4"/>
      </left>
      <right/>
      <top/>
      <bottom style="medium">
        <color theme="4"/>
      </bottom>
      <diagonal/>
    </border>
    <border>
      <left/>
      <right style="thin">
        <color theme="4"/>
      </right>
      <top/>
      <bottom style="medium">
        <color theme="4"/>
      </bottom>
      <diagonal/>
    </border>
    <border>
      <left style="thin">
        <color indexed="64"/>
      </left>
      <right style="thin">
        <color indexed="64"/>
      </right>
      <top style="thin">
        <color auto="1"/>
      </top>
      <bottom/>
      <diagonal/>
    </border>
    <border>
      <left style="medium">
        <color theme="3"/>
      </left>
      <right/>
      <top style="medium">
        <color theme="3"/>
      </top>
      <bottom/>
      <diagonal/>
    </border>
    <border>
      <left/>
      <right/>
      <top style="medium">
        <color theme="3"/>
      </top>
      <bottom/>
      <diagonal/>
    </border>
    <border>
      <left/>
      <right style="thin">
        <color theme="3"/>
      </right>
      <top style="medium">
        <color theme="3"/>
      </top>
      <bottom/>
      <diagonal/>
    </border>
    <border>
      <left style="thin">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thin">
        <color theme="3"/>
      </right>
      <top/>
      <bottom style="medium">
        <color theme="3"/>
      </bottom>
      <diagonal/>
    </border>
    <border>
      <left style="thin">
        <color theme="3"/>
      </left>
      <right/>
      <top/>
      <bottom style="medium">
        <color theme="3"/>
      </bottom>
      <diagonal/>
    </border>
    <border>
      <left/>
      <right style="medium">
        <color theme="3"/>
      </right>
      <top/>
      <bottom style="medium">
        <color theme="3"/>
      </bottom>
      <diagonal/>
    </border>
    <border>
      <left style="medium">
        <color theme="3"/>
      </left>
      <right/>
      <top/>
      <bottom style="thin">
        <color theme="3"/>
      </bottom>
      <diagonal/>
    </border>
    <border>
      <left/>
      <right style="medium">
        <color theme="3"/>
      </right>
      <top/>
      <bottom/>
      <diagonal/>
    </border>
    <border>
      <left style="medium">
        <color theme="3"/>
      </left>
      <right/>
      <top/>
      <bottom/>
      <diagonal/>
    </border>
    <border>
      <left/>
      <right style="medium">
        <color theme="3"/>
      </right>
      <top style="thin">
        <color theme="3"/>
      </top>
      <bottom/>
      <diagonal/>
    </border>
    <border>
      <left/>
      <right style="medium">
        <color theme="3"/>
      </right>
      <top/>
      <bottom style="thin">
        <color theme="3"/>
      </bottom>
      <diagonal/>
    </border>
    <border>
      <left style="medium">
        <color theme="3"/>
      </left>
      <right/>
      <top style="thin">
        <color theme="3"/>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4"/>
      </top>
      <bottom style="thin">
        <color theme="4"/>
      </bottom>
      <diagonal/>
    </border>
    <border>
      <left/>
      <right style="medium">
        <color theme="4"/>
      </right>
      <top style="thin">
        <color theme="4"/>
      </top>
      <bottom style="thin">
        <color theme="4"/>
      </bottom>
      <diagonal/>
    </border>
    <border>
      <left/>
      <right style="medium">
        <color theme="4"/>
      </right>
      <top/>
      <bottom style="thin">
        <color theme="4"/>
      </bottom>
      <diagonal/>
    </border>
    <border>
      <left style="thin">
        <color theme="4"/>
      </left>
      <right/>
      <top style="medium">
        <color theme="4"/>
      </top>
      <bottom/>
      <diagonal/>
    </border>
    <border>
      <left/>
      <right/>
      <top style="thin">
        <color theme="4"/>
      </top>
      <bottom style="medium">
        <color theme="4"/>
      </bottom>
      <diagonal/>
    </border>
    <border>
      <left/>
      <right style="medium">
        <color theme="4"/>
      </right>
      <top style="thin">
        <color theme="4"/>
      </top>
      <bottom style="medium">
        <color theme="4"/>
      </bottom>
      <diagonal/>
    </border>
    <border>
      <left/>
      <right style="thin">
        <color theme="4"/>
      </right>
      <top style="medium">
        <color theme="4"/>
      </top>
      <bottom/>
      <diagonal/>
    </border>
    <border>
      <left style="medium">
        <color theme="4"/>
      </left>
      <right/>
      <top style="thin">
        <color theme="4"/>
      </top>
      <bottom style="thin">
        <color theme="4"/>
      </bottom>
      <diagonal/>
    </border>
    <border>
      <left/>
      <right style="thin">
        <color theme="4"/>
      </right>
      <top style="thin">
        <color theme="4"/>
      </top>
      <bottom style="thin">
        <color theme="4"/>
      </bottom>
      <diagonal/>
    </border>
    <border>
      <left style="medium">
        <color theme="4"/>
      </left>
      <right/>
      <top style="thin">
        <color theme="4"/>
      </top>
      <bottom style="medium">
        <color theme="4"/>
      </bottom>
      <diagonal/>
    </border>
    <border>
      <left/>
      <right style="thin">
        <color theme="4"/>
      </right>
      <top style="thin">
        <color theme="4"/>
      </top>
      <bottom style="medium">
        <color theme="4"/>
      </bottom>
      <diagonal/>
    </border>
    <border>
      <left style="thin">
        <color theme="0" tint="-0.499984740745262"/>
      </left>
      <right/>
      <top/>
      <bottom/>
      <diagonal/>
    </border>
    <border>
      <left/>
      <right style="thin">
        <color theme="0" tint="-0.499984740745262"/>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theme="1"/>
      </right>
      <top/>
      <bottom style="thick">
        <color theme="0"/>
      </bottom>
      <diagonal/>
    </border>
    <border>
      <left style="thin">
        <color theme="1"/>
      </left>
      <right style="thin">
        <color theme="1"/>
      </right>
      <top/>
      <bottom style="thick">
        <color theme="0"/>
      </bottom>
      <diagonal/>
    </border>
    <border>
      <left style="thin">
        <color theme="1"/>
      </left>
      <right style="thin">
        <color theme="0"/>
      </right>
      <top/>
      <bottom style="thick">
        <color theme="0"/>
      </bottom>
      <diagonal/>
    </border>
    <border>
      <left style="thin">
        <color theme="0"/>
      </left>
      <right/>
      <top/>
      <bottom style="thick">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1"/>
      </right>
      <top/>
      <bottom style="thick">
        <color theme="0"/>
      </bottom>
      <diagonal/>
    </border>
    <border>
      <left style="thin">
        <color theme="4"/>
      </left>
      <right/>
      <top/>
      <bottom style="medium">
        <color theme="4"/>
      </bottom>
      <diagonal/>
    </border>
    <border>
      <left/>
      <right/>
      <top/>
      <bottom style="medium">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theme="3"/>
      </right>
      <top style="medium">
        <color indexed="64"/>
      </top>
      <bottom style="hair">
        <color theme="3"/>
      </bottom>
      <diagonal/>
    </border>
    <border>
      <left style="hair">
        <color theme="3"/>
      </left>
      <right style="hair">
        <color theme="3"/>
      </right>
      <top style="medium">
        <color indexed="64"/>
      </top>
      <bottom style="hair">
        <color theme="3"/>
      </bottom>
      <diagonal/>
    </border>
    <border>
      <left style="hair">
        <color theme="3"/>
      </left>
      <right style="medium">
        <color indexed="64"/>
      </right>
      <top style="medium">
        <color indexed="64"/>
      </top>
      <bottom style="hair">
        <color theme="3"/>
      </bottom>
      <diagonal/>
    </border>
    <border>
      <left style="medium">
        <color indexed="64"/>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indexed="64"/>
      </right>
      <top style="hair">
        <color theme="3"/>
      </top>
      <bottom style="hair">
        <color theme="3"/>
      </bottom>
      <diagonal/>
    </border>
    <border>
      <left style="medium">
        <color indexed="64"/>
      </left>
      <right style="hair">
        <color theme="3"/>
      </right>
      <top style="hair">
        <color theme="3"/>
      </top>
      <bottom style="medium">
        <color indexed="64"/>
      </bottom>
      <diagonal/>
    </border>
    <border>
      <left style="hair">
        <color theme="3"/>
      </left>
      <right style="hair">
        <color theme="3"/>
      </right>
      <top style="hair">
        <color theme="3"/>
      </top>
      <bottom style="medium">
        <color indexed="64"/>
      </bottom>
      <diagonal/>
    </border>
    <border>
      <left style="hair">
        <color theme="3"/>
      </left>
      <right style="medium">
        <color indexed="64"/>
      </right>
      <top style="hair">
        <color theme="3"/>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4" fillId="0" borderId="0" applyNumberFormat="0" applyFill="0" applyBorder="0" applyAlignment="0" applyProtection="0"/>
    <xf numFmtId="0" fontId="40" fillId="0" borderId="0"/>
    <xf numFmtId="0" fontId="44" fillId="0" borderId="0">
      <alignment vertical="center"/>
    </xf>
    <xf numFmtId="9" fontId="44" fillId="0" borderId="0" applyFont="0" applyFill="0" applyBorder="0" applyAlignment="0" applyProtection="0"/>
    <xf numFmtId="0" fontId="40" fillId="0" borderId="0"/>
  </cellStyleXfs>
  <cellXfs count="731">
    <xf numFmtId="0" fontId="0" fillId="0" borderId="0" xfId="0"/>
    <xf numFmtId="0" fontId="2" fillId="2" borderId="0" xfId="0" applyFont="1" applyFill="1"/>
    <xf numFmtId="0" fontId="1" fillId="0" borderId="0" xfId="0" applyFont="1"/>
    <xf numFmtId="0" fontId="0" fillId="0" borderId="12" xfId="0" applyBorder="1" applyAlignment="1">
      <alignment wrapText="1"/>
    </xf>
    <xf numFmtId="0" fontId="0" fillId="0" borderId="4" xfId="0" applyBorder="1"/>
    <xf numFmtId="0" fontId="0" fillId="0" borderId="4" xfId="0" applyBorder="1" applyAlignment="1">
      <alignment wrapText="1"/>
    </xf>
    <xf numFmtId="0" fontId="0" fillId="0" borderId="11" xfId="0" applyBorder="1"/>
    <xf numFmtId="0" fontId="10" fillId="8" borderId="4" xfId="0" applyFont="1" applyFill="1" applyBorder="1"/>
    <xf numFmtId="0" fontId="0" fillId="0" borderId="41" xfId="0" applyBorder="1"/>
    <xf numFmtId="0" fontId="10" fillId="8" borderId="13" xfId="0" applyFont="1" applyFill="1" applyBorder="1"/>
    <xf numFmtId="0" fontId="10" fillId="8" borderId="14" xfId="0" applyFont="1" applyFill="1" applyBorder="1"/>
    <xf numFmtId="0" fontId="10" fillId="8" borderId="15" xfId="0" applyFont="1" applyFill="1" applyBorder="1" applyAlignment="1">
      <alignment wrapText="1"/>
    </xf>
    <xf numFmtId="0" fontId="10" fillId="8" borderId="18" xfId="0" applyFont="1" applyFill="1" applyBorder="1"/>
    <xf numFmtId="0" fontId="0" fillId="0" borderId="16" xfId="0" applyBorder="1"/>
    <xf numFmtId="0" fontId="10" fillId="6" borderId="0" xfId="0" applyFont="1" applyFill="1"/>
    <xf numFmtId="0" fontId="3" fillId="0" borderId="0" xfId="0" applyFont="1"/>
    <xf numFmtId="0" fontId="2" fillId="9" borderId="0" xfId="0" applyFont="1" applyFill="1"/>
    <xf numFmtId="0" fontId="0" fillId="2" borderId="0" xfId="0" applyFill="1"/>
    <xf numFmtId="0" fontId="1" fillId="2" borderId="0" xfId="0" applyFont="1" applyFill="1" applyAlignment="1">
      <alignment horizontal="center"/>
    </xf>
    <xf numFmtId="0" fontId="20" fillId="0" borderId="42" xfId="0" applyFont="1" applyBorder="1"/>
    <xf numFmtId="0" fontId="20" fillId="0" borderId="11" xfId="0" applyFont="1" applyBorder="1"/>
    <xf numFmtId="0" fontId="20" fillId="0" borderId="16" xfId="0" applyFont="1" applyBorder="1"/>
    <xf numFmtId="0" fontId="20" fillId="0" borderId="12" xfId="0" applyFont="1" applyBorder="1" applyAlignment="1">
      <alignment wrapText="1"/>
    </xf>
    <xf numFmtId="0" fontId="20" fillId="0" borderId="41" xfId="0" applyFont="1" applyBorder="1"/>
    <xf numFmtId="0" fontId="20" fillId="0" borderId="17" xfId="0" applyFont="1" applyBorder="1" applyAlignment="1">
      <alignment wrapText="1"/>
    </xf>
    <xf numFmtId="0" fontId="0" fillId="2" borderId="0" xfId="0" applyFill="1" applyAlignment="1">
      <alignment wrapText="1"/>
    </xf>
    <xf numFmtId="0" fontId="0" fillId="0" borderId="0" xfId="0" applyAlignment="1">
      <alignment vertical="center"/>
    </xf>
    <xf numFmtId="0" fontId="0" fillId="0" borderId="0" xfId="0" applyAlignment="1">
      <alignment wrapText="1"/>
    </xf>
    <xf numFmtId="0" fontId="5"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vertical="top" wrapText="1"/>
    </xf>
    <xf numFmtId="0" fontId="1" fillId="14" borderId="0" xfId="0" applyFont="1" applyFill="1" applyAlignment="1" applyProtection="1">
      <alignment wrapText="1"/>
      <protection locked="0"/>
    </xf>
    <xf numFmtId="0" fontId="0" fillId="0" borderId="0" xfId="0" applyAlignment="1" applyProtection="1">
      <alignment wrapText="1"/>
      <protection locked="0"/>
    </xf>
    <xf numFmtId="0" fontId="9" fillId="0" borderId="0" xfId="0" applyFont="1" applyAlignment="1">
      <alignment vertical="top" wrapText="1"/>
    </xf>
    <xf numFmtId="0" fontId="0" fillId="0" borderId="4" xfId="0" applyBorder="1" applyAlignment="1">
      <alignment vertical="top" wrapText="1"/>
    </xf>
    <xf numFmtId="0" fontId="17" fillId="6" borderId="0" xfId="0" applyFont="1" applyFill="1"/>
    <xf numFmtId="0" fontId="5" fillId="12" borderId="0" xfId="0" applyFont="1" applyFill="1" applyAlignment="1" applyProtection="1">
      <alignment vertical="top" wrapText="1"/>
      <protection locked="0"/>
    </xf>
    <xf numFmtId="0" fontId="7" fillId="12" borderId="0" xfId="0" applyFont="1" applyFill="1" applyAlignment="1" applyProtection="1">
      <alignment vertical="top" wrapText="1"/>
      <protection locked="0"/>
    </xf>
    <xf numFmtId="0" fontId="12" fillId="12" borderId="0" xfId="0" applyFont="1" applyFill="1" applyAlignment="1" applyProtection="1">
      <alignment vertical="top" wrapText="1"/>
      <protection locked="0"/>
    </xf>
    <xf numFmtId="0" fontId="13" fillId="12" borderId="0" xfId="0" applyFont="1" applyFill="1" applyAlignment="1" applyProtection="1">
      <alignment vertical="top" wrapText="1"/>
      <protection locked="0"/>
    </xf>
    <xf numFmtId="0" fontId="14" fillId="12" borderId="0" xfId="0" applyFont="1" applyFill="1" applyAlignment="1" applyProtection="1">
      <alignment vertical="top" wrapText="1"/>
      <protection locked="0"/>
    </xf>
    <xf numFmtId="0" fontId="0" fillId="12" borderId="0" xfId="0" applyFill="1" applyAlignment="1" applyProtection="1">
      <alignment vertical="top" wrapText="1"/>
      <protection locked="0"/>
    </xf>
    <xf numFmtId="0" fontId="21" fillId="9" borderId="0" xfId="0" applyFont="1" applyFill="1"/>
    <xf numFmtId="0" fontId="19" fillId="9" borderId="0" xfId="0" applyFont="1" applyFill="1" applyAlignment="1">
      <alignment vertical="center"/>
    </xf>
    <xf numFmtId="0" fontId="3" fillId="9" borderId="0" xfId="0" applyFont="1" applyFill="1"/>
    <xf numFmtId="0" fontId="6" fillId="13" borderId="0" xfId="0" applyFont="1" applyFill="1"/>
    <xf numFmtId="0" fontId="11" fillId="13" borderId="0" xfId="0" applyFont="1" applyFill="1" applyAlignment="1">
      <alignment vertical="top"/>
    </xf>
    <xf numFmtId="49" fontId="0" fillId="0" borderId="0" xfId="0" applyNumberFormat="1"/>
    <xf numFmtId="14" fontId="0" fillId="0" borderId="0" xfId="0" applyNumberFormat="1"/>
    <xf numFmtId="0" fontId="20" fillId="0" borderId="4" xfId="0" applyFont="1" applyBorder="1"/>
    <xf numFmtId="0" fontId="24" fillId="0" borderId="41" xfId="0" applyFont="1" applyBorder="1"/>
    <xf numFmtId="0" fontId="24" fillId="0" borderId="41" xfId="0" applyFont="1" applyBorder="1" applyAlignment="1">
      <alignment wrapText="1"/>
    </xf>
    <xf numFmtId="0" fontId="24" fillId="0" borderId="4" xfId="0" applyFont="1" applyBorder="1"/>
    <xf numFmtId="0" fontId="25" fillId="0" borderId="11" xfId="0" applyFont="1" applyBorder="1"/>
    <xf numFmtId="0" fontId="25" fillId="0" borderId="4" xfId="0" applyFont="1" applyBorder="1"/>
    <xf numFmtId="0" fontId="25" fillId="0" borderId="12" xfId="0" applyFont="1" applyBorder="1" applyAlignment="1">
      <alignment wrapText="1"/>
    </xf>
    <xf numFmtId="0" fontId="25" fillId="0" borderId="41" xfId="0" applyFont="1" applyBorder="1"/>
    <xf numFmtId="0" fontId="26" fillId="0" borderId="0" xfId="0" applyFont="1" applyAlignment="1">
      <alignment vertical="top" wrapText="1"/>
    </xf>
    <xf numFmtId="0" fontId="28" fillId="9" borderId="0" xfId="0" applyFont="1" applyFill="1"/>
    <xf numFmtId="0" fontId="20" fillId="0" borderId="0" xfId="0" applyFont="1"/>
    <xf numFmtId="0" fontId="22" fillId="15" borderId="0" xfId="0" applyFont="1" applyFill="1" applyAlignment="1">
      <alignment horizontal="left" vertical="top" wrapText="1"/>
    </xf>
    <xf numFmtId="0" fontId="17" fillId="6" borderId="0" xfId="0" applyFont="1" applyFill="1" applyAlignment="1">
      <alignment horizontal="center" vertical="center"/>
    </xf>
    <xf numFmtId="0" fontId="10" fillId="6" borderId="0" xfId="0" applyFont="1" applyFill="1" applyAlignment="1">
      <alignment vertical="center"/>
    </xf>
    <xf numFmtId="0" fontId="9" fillId="16" borderId="0" xfId="0" applyFont="1" applyFill="1" applyAlignment="1">
      <alignment vertical="top" wrapText="1"/>
    </xf>
    <xf numFmtId="0" fontId="0" fillId="16" borderId="0" xfId="0" applyFill="1" applyAlignment="1">
      <alignment vertical="top" wrapText="1"/>
    </xf>
    <xf numFmtId="0" fontId="27" fillId="16" borderId="0" xfId="0" applyFont="1" applyFill="1" applyAlignment="1">
      <alignment vertical="top" wrapText="1"/>
    </xf>
    <xf numFmtId="0" fontId="18" fillId="2" borderId="0" xfId="0" applyFont="1" applyFill="1" applyAlignment="1" applyProtection="1">
      <alignment horizontal="left" wrapText="1"/>
      <protection locked="0"/>
    </xf>
    <xf numFmtId="0" fontId="30" fillId="2" borderId="0" xfId="0" applyFont="1" applyFill="1" applyAlignment="1">
      <alignment wrapText="1"/>
    </xf>
    <xf numFmtId="0" fontId="17" fillId="9" borderId="0" xfId="0" applyFont="1" applyFill="1"/>
    <xf numFmtId="0" fontId="31" fillId="16" borderId="0" xfId="0" applyFont="1" applyFill="1" applyAlignment="1">
      <alignment horizontal="center" vertical="center" wrapText="1"/>
    </xf>
    <xf numFmtId="0" fontId="17" fillId="17" borderId="0" xfId="0" applyFont="1" applyFill="1" applyAlignment="1">
      <alignment horizontal="left" wrapText="1" indent="1"/>
    </xf>
    <xf numFmtId="0" fontId="17" fillId="17" borderId="0" xfId="0" applyFont="1" applyFill="1" applyAlignment="1">
      <alignment horizontal="left" indent="1"/>
    </xf>
    <xf numFmtId="0" fontId="10" fillId="6" borderId="0" xfId="0" applyFont="1" applyFill="1" applyAlignment="1">
      <alignment wrapText="1"/>
    </xf>
    <xf numFmtId="0" fontId="8" fillId="6" borderId="0" xfId="0" applyFont="1" applyFill="1" applyAlignment="1">
      <alignment wrapText="1"/>
    </xf>
    <xf numFmtId="0" fontId="7" fillId="16" borderId="0" xfId="0" applyFont="1" applyFill="1" applyAlignment="1">
      <alignment vertical="top" wrapText="1"/>
    </xf>
    <xf numFmtId="0" fontId="34" fillId="16" borderId="0" xfId="0" applyFont="1" applyFill="1" applyAlignment="1">
      <alignment horizontal="center" vertical="center" wrapText="1"/>
    </xf>
    <xf numFmtId="0" fontId="35" fillId="16" borderId="0" xfId="0" applyFont="1" applyFill="1" applyAlignment="1">
      <alignment vertical="top" wrapText="1"/>
    </xf>
    <xf numFmtId="0" fontId="36" fillId="0" borderId="0" xfId="0" applyFont="1" applyAlignment="1">
      <alignment vertical="top" wrapText="1"/>
    </xf>
    <xf numFmtId="0" fontId="10" fillId="8" borderId="63" xfId="0" applyFont="1" applyFill="1" applyBorder="1"/>
    <xf numFmtId="0" fontId="10" fillId="8" borderId="64" xfId="0" applyFont="1" applyFill="1" applyBorder="1"/>
    <xf numFmtId="0" fontId="10" fillId="8" borderId="62" xfId="0" applyFont="1" applyFill="1" applyBorder="1" applyAlignment="1">
      <alignment wrapText="1"/>
    </xf>
    <xf numFmtId="0" fontId="10" fillId="8" borderId="0" xfId="0" applyFont="1" applyFill="1"/>
    <xf numFmtId="0" fontId="0" fillId="0" borderId="61" xfId="0" applyBorder="1"/>
    <xf numFmtId="0" fontId="0" fillId="0" borderId="61" xfId="0" applyBorder="1" applyAlignment="1">
      <alignment wrapText="1"/>
    </xf>
    <xf numFmtId="0" fontId="20" fillId="0" borderId="61" xfId="0" applyFont="1" applyBorder="1"/>
    <xf numFmtId="0" fontId="11" fillId="13" borderId="0" xfId="0" applyFont="1" applyFill="1" applyAlignment="1">
      <alignment horizontal="left" vertical="top"/>
    </xf>
    <xf numFmtId="0" fontId="25" fillId="0" borderId="4" xfId="0" applyFont="1" applyBorder="1" applyAlignment="1">
      <alignment wrapText="1"/>
    </xf>
    <xf numFmtId="0" fontId="20" fillId="0" borderId="4" xfId="0" applyFont="1" applyBorder="1" applyAlignment="1">
      <alignment wrapText="1"/>
    </xf>
    <xf numFmtId="0" fontId="0" fillId="19" borderId="0" xfId="0" applyFill="1"/>
    <xf numFmtId="0" fontId="42" fillId="0" borderId="112" xfId="2" applyFont="1" applyBorder="1" applyAlignment="1">
      <alignment horizontal="center"/>
    </xf>
    <xf numFmtId="0" fontId="42" fillId="0" borderId="113" xfId="2" applyFont="1" applyBorder="1" applyAlignment="1">
      <alignment horizontal="center"/>
    </xf>
    <xf numFmtId="0" fontId="41" fillId="0" borderId="0" xfId="2" applyFont="1" applyAlignment="1">
      <alignment wrapText="1"/>
    </xf>
    <xf numFmtId="14" fontId="41" fillId="0" borderId="0" xfId="2" applyNumberFormat="1" applyFont="1" applyAlignment="1">
      <alignment wrapText="1"/>
    </xf>
    <xf numFmtId="0" fontId="0" fillId="0" borderId="18" xfId="0" applyBorder="1"/>
    <xf numFmtId="0" fontId="0" fillId="15" borderId="18" xfId="0" applyFill="1" applyBorder="1"/>
    <xf numFmtId="0" fontId="0" fillId="0" borderId="118" xfId="0" applyBorder="1"/>
    <xf numFmtId="0" fontId="0" fillId="0" borderId="119" xfId="0" applyBorder="1"/>
    <xf numFmtId="0" fontId="10" fillId="8" borderId="114" xfId="0" applyFont="1" applyFill="1" applyBorder="1"/>
    <xf numFmtId="0" fontId="10" fillId="8" borderId="115" xfId="0" applyFont="1" applyFill="1" applyBorder="1"/>
    <xf numFmtId="0" fontId="10" fillId="8" borderId="116" xfId="0" applyFont="1" applyFill="1" applyBorder="1" applyAlignment="1">
      <alignment wrapText="1"/>
    </xf>
    <xf numFmtId="0" fontId="10" fillId="8" borderId="117" xfId="0" applyFont="1" applyFill="1" applyBorder="1"/>
    <xf numFmtId="0" fontId="0" fillId="0" borderId="120" xfId="0" applyBorder="1"/>
    <xf numFmtId="0" fontId="0" fillId="0" borderId="76" xfId="0" applyBorder="1"/>
    <xf numFmtId="0" fontId="0" fillId="0" borderId="76" xfId="0" applyBorder="1" applyAlignment="1">
      <alignment wrapText="1"/>
    </xf>
    <xf numFmtId="0" fontId="0" fillId="0" borderId="121" xfId="0" applyBorder="1"/>
    <xf numFmtId="0" fontId="10" fillId="8" borderId="122" xfId="0" applyFont="1" applyFill="1" applyBorder="1"/>
    <xf numFmtId="0" fontId="45" fillId="16" borderId="0" xfId="0" applyFont="1" applyFill="1" applyAlignment="1">
      <alignment vertical="top" wrapText="1"/>
    </xf>
    <xf numFmtId="0" fontId="46" fillId="0" borderId="0" xfId="0" applyFont="1" applyAlignment="1">
      <alignment vertical="top" wrapText="1"/>
    </xf>
    <xf numFmtId="0" fontId="7" fillId="0" borderId="12" xfId="0" applyFont="1" applyBorder="1" applyAlignment="1">
      <alignment vertical="top" wrapText="1"/>
    </xf>
    <xf numFmtId="0" fontId="47" fillId="0" borderId="12" xfId="0" applyFont="1" applyBorder="1" applyAlignment="1">
      <alignment vertical="top" wrapText="1"/>
    </xf>
    <xf numFmtId="0" fontId="9" fillId="0" borderId="12" xfId="0" applyFont="1" applyBorder="1" applyAlignment="1">
      <alignment vertical="top" wrapText="1"/>
    </xf>
    <xf numFmtId="0" fontId="9" fillId="0" borderId="12" xfId="0" applyFont="1" applyBorder="1" applyAlignment="1">
      <alignment wrapText="1"/>
    </xf>
    <xf numFmtId="0" fontId="7" fillId="0" borderId="12" xfId="0" applyFont="1" applyBorder="1" applyAlignment="1">
      <alignment horizontal="left" vertical="top" wrapText="1"/>
    </xf>
    <xf numFmtId="0" fontId="7" fillId="0" borderId="4" xfId="0" applyFont="1" applyBorder="1" applyAlignment="1">
      <alignment vertical="top" wrapText="1"/>
    </xf>
    <xf numFmtId="0" fontId="9" fillId="0" borderId="0" xfId="0" applyFont="1" applyAlignment="1">
      <alignment horizontal="left"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xf numFmtId="0" fontId="9" fillId="0" borderId="17" xfId="0" applyFont="1" applyBorder="1" applyAlignment="1">
      <alignment horizontal="left" vertical="center" wrapText="1"/>
    </xf>
    <xf numFmtId="0" fontId="48" fillId="16" borderId="0" xfId="0" applyFont="1" applyFill="1" applyAlignment="1">
      <alignment vertical="top" wrapText="1"/>
    </xf>
    <xf numFmtId="0" fontId="49" fillId="0" borderId="0" xfId="0" applyFont="1" applyAlignment="1">
      <alignment vertical="top" wrapText="1"/>
    </xf>
    <xf numFmtId="0" fontId="50" fillId="16" borderId="0" xfId="0" applyFont="1" applyFill="1" applyAlignment="1">
      <alignment horizontal="center" vertical="center" wrapText="1"/>
    </xf>
    <xf numFmtId="0" fontId="6" fillId="20" borderId="0" xfId="0" applyFont="1" applyFill="1" applyAlignment="1">
      <alignment wrapText="1"/>
    </xf>
    <xf numFmtId="0" fontId="53" fillId="20" borderId="0" xfId="0" applyFont="1" applyFill="1" applyAlignment="1">
      <alignment horizontal="center"/>
    </xf>
    <xf numFmtId="0" fontId="56" fillId="2" borderId="0" xfId="0" applyFont="1" applyFill="1" applyAlignment="1">
      <alignment horizontal="center"/>
    </xf>
    <xf numFmtId="0" fontId="56" fillId="2" borderId="0" xfId="0" applyFont="1" applyFill="1"/>
    <xf numFmtId="0" fontId="58" fillId="2" borderId="0" xfId="0" applyFont="1" applyFill="1" applyAlignment="1">
      <alignment horizontal="left" vertical="top" wrapText="1"/>
    </xf>
    <xf numFmtId="0" fontId="57" fillId="2" borderId="0" xfId="0" applyFont="1" applyFill="1"/>
    <xf numFmtId="0" fontId="58" fillId="2" borderId="0" xfId="0" applyFont="1" applyFill="1" applyAlignment="1">
      <alignment vertical="top"/>
    </xf>
    <xf numFmtId="0" fontId="2" fillId="9" borderId="0" xfId="0" applyFont="1" applyFill="1" applyAlignment="1">
      <alignment vertical="center"/>
    </xf>
    <xf numFmtId="0" fontId="62" fillId="2" borderId="0" xfId="0" applyFont="1" applyFill="1"/>
    <xf numFmtId="0" fontId="58" fillId="2" borderId="0" xfId="0" applyFont="1" applyFill="1"/>
    <xf numFmtId="0" fontId="62" fillId="20" borderId="0" xfId="0" applyFont="1" applyFill="1"/>
    <xf numFmtId="0" fontId="62" fillId="18" borderId="0" xfId="0" applyFont="1" applyFill="1"/>
    <xf numFmtId="0" fontId="62" fillId="9" borderId="0" xfId="0" applyFont="1" applyFill="1"/>
    <xf numFmtId="0" fontId="64" fillId="20" borderId="0" xfId="0" applyFont="1" applyFill="1" applyAlignment="1">
      <alignment vertical="top" wrapText="1"/>
    </xf>
    <xf numFmtId="0" fontId="64" fillId="18" borderId="0" xfId="0" applyFont="1" applyFill="1" applyAlignment="1">
      <alignment vertical="top" wrapText="1"/>
    </xf>
    <xf numFmtId="0" fontId="64" fillId="18" borderId="0" xfId="0" applyFont="1" applyFill="1" applyAlignment="1">
      <alignment wrapText="1"/>
    </xf>
    <xf numFmtId="0" fontId="65" fillId="2" borderId="0" xfId="0" applyFont="1" applyFill="1" applyAlignment="1">
      <alignment wrapText="1"/>
    </xf>
    <xf numFmtId="0" fontId="66" fillId="20" borderId="0" xfId="0" applyFont="1" applyFill="1"/>
    <xf numFmtId="0" fontId="67" fillId="2" borderId="0" xfId="0" applyFont="1" applyFill="1"/>
    <xf numFmtId="0" fontId="53" fillId="9" borderId="0" xfId="0" applyFont="1" applyFill="1"/>
    <xf numFmtId="0" fontId="69" fillId="13" borderId="0" xfId="1" applyFont="1" applyFill="1" applyAlignment="1" applyProtection="1">
      <alignment horizontal="left"/>
      <protection locked="0"/>
    </xf>
    <xf numFmtId="0" fontId="70" fillId="2" borderId="0" xfId="0" applyFont="1" applyFill="1" applyAlignment="1">
      <alignment vertical="top"/>
    </xf>
    <xf numFmtId="0" fontId="63" fillId="20" borderId="0" xfId="0" applyFont="1" applyFill="1"/>
    <xf numFmtId="0" fontId="71" fillId="20" borderId="0" xfId="0" applyFont="1" applyFill="1"/>
    <xf numFmtId="0" fontId="62" fillId="2" borderId="0" xfId="0" applyFont="1" applyFill="1" applyAlignment="1">
      <alignment horizontal="center"/>
    </xf>
    <xf numFmtId="0" fontId="53" fillId="2" borderId="0" xfId="0" applyFont="1" applyFill="1"/>
    <xf numFmtId="0" fontId="73" fillId="2" borderId="0" xfId="0" applyFont="1" applyFill="1" applyAlignment="1">
      <alignment vertical="top"/>
    </xf>
    <xf numFmtId="0" fontId="57" fillId="20" borderId="0" xfId="0" applyFont="1" applyFill="1"/>
    <xf numFmtId="0" fontId="75" fillId="9" borderId="0" xfId="0" applyFont="1" applyFill="1"/>
    <xf numFmtId="0" fontId="60" fillId="20" borderId="0" xfId="0" applyFont="1" applyFill="1"/>
    <xf numFmtId="0" fontId="73" fillId="2" borderId="0" xfId="0" applyFont="1" applyFill="1"/>
    <xf numFmtId="0" fontId="62" fillId="2" borderId="0" xfId="0" applyFont="1" applyFill="1" applyAlignment="1">
      <alignment horizontal="left"/>
    </xf>
    <xf numFmtId="0" fontId="73" fillId="2" borderId="0" xfId="0" applyFont="1" applyFill="1" applyAlignment="1">
      <alignment horizontal="center"/>
    </xf>
    <xf numFmtId="0" fontId="76" fillId="2" borderId="0" xfId="0" applyFont="1" applyFill="1" applyAlignment="1">
      <alignment horizontal="left"/>
    </xf>
    <xf numFmtId="0" fontId="77" fillId="2" borderId="0" xfId="0" applyFont="1" applyFill="1"/>
    <xf numFmtId="0" fontId="77" fillId="2" borderId="0" xfId="0" applyFont="1" applyFill="1" applyAlignment="1">
      <alignment horizontal="center"/>
    </xf>
    <xf numFmtId="0" fontId="79" fillId="2" borderId="0" xfId="0" applyFont="1" applyFill="1" applyAlignment="1">
      <alignment horizontal="right" vertical="top"/>
    </xf>
    <xf numFmtId="0" fontId="77" fillId="2" borderId="0" xfId="0" applyFont="1" applyFill="1" applyAlignment="1">
      <alignment horizontal="left"/>
    </xf>
    <xf numFmtId="0" fontId="58" fillId="2" borderId="0" xfId="0" applyFont="1" applyFill="1" applyAlignment="1">
      <alignment horizontal="right" vertical="top"/>
    </xf>
    <xf numFmtId="0" fontId="62" fillId="3" borderId="0" xfId="0" applyFont="1" applyFill="1"/>
    <xf numFmtId="0" fontId="62" fillId="9" borderId="0" xfId="0" applyFont="1" applyFill="1" applyAlignment="1">
      <alignment vertical="center"/>
    </xf>
    <xf numFmtId="0" fontId="82" fillId="9" borderId="0" xfId="0" applyFont="1" applyFill="1"/>
    <xf numFmtId="0" fontId="62" fillId="13" borderId="0" xfId="0" applyFont="1" applyFill="1"/>
    <xf numFmtId="0" fontId="51" fillId="2" borderId="0" xfId="0" applyFont="1" applyFill="1"/>
    <xf numFmtId="0" fontId="67" fillId="18" borderId="0" xfId="0" applyFont="1" applyFill="1"/>
    <xf numFmtId="0" fontId="88" fillId="2" borderId="0" xfId="0" applyFont="1" applyFill="1"/>
    <xf numFmtId="0" fontId="62" fillId="2" borderId="6" xfId="0" applyFont="1" applyFill="1" applyBorder="1" applyAlignment="1">
      <alignment horizontal="center" vertical="center"/>
    </xf>
    <xf numFmtId="0" fontId="62" fillId="2" borderId="0" xfId="0" applyFont="1" applyFill="1" applyAlignment="1">
      <alignment horizontal="center" vertical="center"/>
    </xf>
    <xf numFmtId="0" fontId="89" fillId="2" borderId="0" xfId="0" applyFont="1" applyFill="1" applyAlignment="1">
      <alignment horizontal="right"/>
    </xf>
    <xf numFmtId="0" fontId="89" fillId="2" borderId="0" xfId="0" applyFont="1" applyFill="1" applyAlignment="1">
      <alignment horizontal="left"/>
    </xf>
    <xf numFmtId="0" fontId="90" fillId="2" borderId="0" xfId="0" applyFont="1" applyFill="1"/>
    <xf numFmtId="0" fontId="91" fillId="2" borderId="0" xfId="0" applyFont="1" applyFill="1" applyAlignment="1">
      <alignment horizontal="center" vertical="center"/>
    </xf>
    <xf numFmtId="0" fontId="92" fillId="2" borderId="9" xfId="0" applyFont="1" applyFill="1" applyBorder="1" applyAlignment="1">
      <alignment vertical="top"/>
    </xf>
    <xf numFmtId="0" fontId="70" fillId="2" borderId="9" xfId="0" applyFont="1" applyFill="1" applyBorder="1"/>
    <xf numFmtId="0" fontId="62" fillId="2" borderId="9" xfId="0" applyFont="1" applyFill="1" applyBorder="1" applyAlignment="1">
      <alignment horizontal="center" vertical="center"/>
    </xf>
    <xf numFmtId="0" fontId="53" fillId="2" borderId="0" xfId="0" applyFont="1" applyFill="1" applyAlignment="1">
      <alignment vertical="top"/>
    </xf>
    <xf numFmtId="0" fontId="92" fillId="2" borderId="0" xfId="0" applyFont="1" applyFill="1" applyAlignment="1">
      <alignment horizontal="left" vertical="top"/>
    </xf>
    <xf numFmtId="0" fontId="61" fillId="2" borderId="0" xfId="0" applyFont="1" applyFill="1" applyAlignment="1">
      <alignment horizontal="center"/>
    </xf>
    <xf numFmtId="0" fontId="53" fillId="2" borderId="0" xfId="0" applyFont="1" applyFill="1" applyAlignment="1">
      <alignment vertical="center"/>
    </xf>
    <xf numFmtId="0" fontId="53" fillId="2" borderId="20" xfId="0" applyFont="1" applyFill="1" applyBorder="1" applyAlignment="1">
      <alignment vertical="center"/>
    </xf>
    <xf numFmtId="0" fontId="73" fillId="2" borderId="0" xfId="0" applyFont="1" applyFill="1" applyAlignment="1">
      <alignment horizontal="left" vertical="top"/>
    </xf>
    <xf numFmtId="0" fontId="73" fillId="2" borderId="0" xfId="0" applyFont="1" applyFill="1" applyAlignment="1">
      <alignment horizontal="left" vertical="center" wrapText="1"/>
    </xf>
    <xf numFmtId="1" fontId="62" fillId="2" borderId="0" xfId="0" applyNumberFormat="1" applyFont="1" applyFill="1" applyAlignment="1">
      <alignment horizontal="left" vertical="center" indent="1"/>
    </xf>
    <xf numFmtId="0" fontId="93" fillId="2" borderId="0" xfId="0" applyFont="1" applyFill="1"/>
    <xf numFmtId="0" fontId="73" fillId="2" borderId="0" xfId="0" applyFont="1" applyFill="1" applyAlignment="1">
      <alignment horizontal="left" vertical="center"/>
    </xf>
    <xf numFmtId="0" fontId="73" fillId="2" borderId="20" xfId="0" applyFont="1" applyFill="1" applyBorder="1" applyAlignment="1">
      <alignment horizontal="left" vertical="center"/>
    </xf>
    <xf numFmtId="0" fontId="62" fillId="2" borderId="0" xfId="0" applyFont="1" applyFill="1" applyAlignment="1">
      <alignment horizontal="left" vertical="center" wrapText="1" indent="1"/>
    </xf>
    <xf numFmtId="0" fontId="53" fillId="2" borderId="0" xfId="0" applyFont="1" applyFill="1" applyAlignment="1">
      <alignment horizontal="left" wrapText="1"/>
    </xf>
    <xf numFmtId="0" fontId="62" fillId="2" borderId="9" xfId="0" applyFont="1" applyFill="1" applyBorder="1" applyAlignment="1">
      <alignment vertical="top" wrapText="1"/>
    </xf>
    <xf numFmtId="0" fontId="73" fillId="2" borderId="0" xfId="0" applyFont="1" applyFill="1" applyAlignment="1">
      <alignment horizontal="left" vertical="top" wrapText="1"/>
    </xf>
    <xf numFmtId="0" fontId="73" fillId="2" borderId="0" xfId="0" applyFont="1" applyFill="1" applyAlignment="1">
      <alignment horizontal="left" vertical="top" wrapText="1" indent="1"/>
    </xf>
    <xf numFmtId="0" fontId="53" fillId="2" borderId="0" xfId="0" applyFont="1" applyFill="1" applyAlignment="1">
      <alignment horizontal="left"/>
    </xf>
    <xf numFmtId="0" fontId="94" fillId="2" borderId="0" xfId="0" applyFont="1" applyFill="1"/>
    <xf numFmtId="0" fontId="94" fillId="2" borderId="0" xfId="0" applyFont="1" applyFill="1" applyAlignment="1">
      <alignment horizontal="left" vertical="top" wrapText="1"/>
    </xf>
    <xf numFmtId="0" fontId="94" fillId="9" borderId="0" xfId="0" applyFont="1" applyFill="1"/>
    <xf numFmtId="0" fontId="58" fillId="9" borderId="0" xfId="0" applyFont="1" applyFill="1"/>
    <xf numFmtId="0" fontId="72" fillId="2" borderId="0" xfId="0" applyFont="1" applyFill="1" applyAlignment="1">
      <alignment horizontal="left" vertical="top" wrapText="1"/>
    </xf>
    <xf numFmtId="0" fontId="73" fillId="2" borderId="6" xfId="0" applyFont="1" applyFill="1" applyBorder="1"/>
    <xf numFmtId="0" fontId="62" fillId="2" borderId="0" xfId="0" applyFont="1" applyFill="1" applyAlignment="1" applyProtection="1">
      <alignment horizontal="left" vertical="center" wrapText="1"/>
      <protection locked="0"/>
    </xf>
    <xf numFmtId="0" fontId="72" fillId="2" borderId="0" xfId="0" applyFont="1" applyFill="1" applyAlignment="1">
      <alignment horizontal="center" vertical="top" wrapText="1"/>
    </xf>
    <xf numFmtId="0" fontId="62" fillId="2" borderId="0" xfId="0" applyFont="1" applyFill="1" applyAlignment="1" applyProtection="1">
      <alignment horizontal="left" vertical="center" wrapText="1" indent="1"/>
      <protection locked="0"/>
    </xf>
    <xf numFmtId="0" fontId="53" fillId="2" borderId="0" xfId="0" applyFont="1" applyFill="1" applyAlignment="1">
      <alignment horizontal="left" indent="1"/>
    </xf>
    <xf numFmtId="0" fontId="53" fillId="2" borderId="0" xfId="0" applyFont="1" applyFill="1" applyAlignment="1">
      <alignment horizontal="left" indent="2"/>
    </xf>
    <xf numFmtId="0" fontId="73" fillId="2" borderId="0" xfId="0" applyFont="1" applyFill="1" applyAlignment="1">
      <alignment horizontal="left" vertical="top" indent="2"/>
    </xf>
    <xf numFmtId="0" fontId="73" fillId="2" borderId="0" xfId="0" applyFont="1" applyFill="1" applyAlignment="1">
      <alignment horizontal="left" vertical="top" indent="1"/>
    </xf>
    <xf numFmtId="0" fontId="91" fillId="2" borderId="0" xfId="0" applyFont="1" applyFill="1" applyAlignment="1">
      <alignment horizontal="left" vertical="top" indent="1"/>
    </xf>
    <xf numFmtId="0" fontId="61" fillId="2" borderId="0" xfId="0" applyFont="1" applyFill="1" applyAlignment="1">
      <alignment horizontal="left" vertical="top" indent="1"/>
    </xf>
    <xf numFmtId="0" fontId="97" fillId="2" borderId="0" xfId="0" applyFont="1" applyFill="1"/>
    <xf numFmtId="0" fontId="62" fillId="2" borderId="0" xfId="0" applyFont="1" applyFill="1" applyAlignment="1">
      <alignment horizontal="left" wrapText="1"/>
    </xf>
    <xf numFmtId="0" fontId="53" fillId="2" borderId="0" xfId="0" applyFont="1" applyFill="1" applyAlignment="1">
      <alignment horizontal="right" vertical="top" wrapText="1"/>
    </xf>
    <xf numFmtId="0" fontId="62" fillId="9" borderId="0" xfId="0" applyFont="1" applyFill="1" applyAlignment="1">
      <alignment horizontal="left" wrapText="1"/>
    </xf>
    <xf numFmtId="0" fontId="75" fillId="9" borderId="0" xfId="0" applyFont="1" applyFill="1" applyAlignment="1">
      <alignment horizontal="left" wrapText="1"/>
    </xf>
    <xf numFmtId="0" fontId="73" fillId="2" borderId="0" xfId="0" applyFont="1" applyFill="1" applyAlignment="1">
      <alignment horizontal="right" vertical="top" wrapText="1"/>
    </xf>
    <xf numFmtId="0" fontId="53" fillId="2" borderId="0" xfId="0" applyFont="1" applyFill="1" applyAlignment="1">
      <alignment wrapText="1"/>
    </xf>
    <xf numFmtId="0" fontId="53" fillId="2" borderId="0" xfId="0" applyFont="1" applyFill="1" applyAlignment="1">
      <alignment horizontal="right" vertical="top"/>
    </xf>
    <xf numFmtId="0" fontId="62" fillId="2" borderId="0" xfId="0" applyFont="1" applyFill="1" applyAlignment="1">
      <alignment wrapText="1"/>
    </xf>
    <xf numFmtId="0" fontId="73" fillId="2" borderId="0" xfId="0" applyFont="1" applyFill="1" applyAlignment="1">
      <alignment horizontal="right" vertical="top"/>
    </xf>
    <xf numFmtId="0" fontId="53" fillId="2" borderId="0" xfId="0" applyFont="1" applyFill="1" applyAlignment="1">
      <alignment horizontal="left" vertical="top" wrapText="1" indent="1"/>
    </xf>
    <xf numFmtId="0" fontId="53" fillId="2" borderId="0" xfId="0" applyFont="1" applyFill="1" applyAlignment="1">
      <alignment horizontal="left" vertical="top" indent="1"/>
    </xf>
    <xf numFmtId="1" fontId="62" fillId="2" borderId="0" xfId="0" applyNumberFormat="1" applyFont="1" applyFill="1" applyAlignment="1" applyProtection="1">
      <alignment horizontal="center" vertical="center" wrapText="1"/>
      <protection locked="0"/>
    </xf>
    <xf numFmtId="1" fontId="62" fillId="2" borderId="0" xfId="0" applyNumberFormat="1" applyFont="1" applyFill="1" applyAlignment="1" applyProtection="1">
      <alignment vertical="center" wrapText="1"/>
      <protection locked="0"/>
    </xf>
    <xf numFmtId="0" fontId="67" fillId="18" borderId="0" xfId="0" applyFont="1" applyFill="1" applyAlignment="1">
      <alignment vertical="top"/>
    </xf>
    <xf numFmtId="0" fontId="67" fillId="2" borderId="0" xfId="0" applyFont="1" applyFill="1" applyAlignment="1">
      <alignment vertical="top"/>
    </xf>
    <xf numFmtId="0" fontId="53" fillId="9" borderId="0" xfId="0" applyFont="1" applyFill="1" applyAlignment="1">
      <alignment vertical="top"/>
    </xf>
    <xf numFmtId="0" fontId="75" fillId="9" borderId="0" xfId="0" applyFont="1" applyFill="1" applyAlignment="1">
      <alignment vertical="top"/>
    </xf>
    <xf numFmtId="0" fontId="62" fillId="9" borderId="0" xfId="0" applyFont="1" applyFill="1" applyAlignment="1">
      <alignment vertical="top"/>
    </xf>
    <xf numFmtId="0" fontId="62" fillId="2" borderId="0" xfId="0" applyFont="1" applyFill="1" applyAlignment="1">
      <alignment vertical="center"/>
    </xf>
    <xf numFmtId="0" fontId="62" fillId="9" borderId="0" xfId="0" applyFont="1" applyFill="1" applyAlignment="1">
      <alignment wrapText="1"/>
    </xf>
    <xf numFmtId="0" fontId="51" fillId="13" borderId="0" xfId="0" applyFont="1" applyFill="1"/>
    <xf numFmtId="0" fontId="51" fillId="9" borderId="0" xfId="0" applyFont="1" applyFill="1"/>
    <xf numFmtId="0" fontId="100" fillId="9" borderId="0" xfId="0" applyFont="1" applyFill="1"/>
    <xf numFmtId="0" fontId="67" fillId="13" borderId="0" xfId="0" applyFont="1" applyFill="1"/>
    <xf numFmtId="0" fontId="67" fillId="9" borderId="0" xfId="0" applyFont="1" applyFill="1"/>
    <xf numFmtId="0" fontId="101" fillId="9" borderId="0" xfId="0" applyFont="1" applyFill="1"/>
    <xf numFmtId="0" fontId="83" fillId="2" borderId="0" xfId="0" applyFont="1" applyFill="1" applyAlignment="1">
      <alignment horizontal="center"/>
    </xf>
    <xf numFmtId="0" fontId="102" fillId="13" borderId="0" xfId="1" applyFont="1" applyFill="1" applyAlignment="1" applyProtection="1">
      <alignment horizontal="left"/>
      <protection locked="0"/>
    </xf>
    <xf numFmtId="0" fontId="83" fillId="2" borderId="0" xfId="0" applyFont="1" applyFill="1" applyAlignment="1">
      <alignment horizontal="left"/>
    </xf>
    <xf numFmtId="0" fontId="75" fillId="2" borderId="0" xfId="0" applyFont="1" applyFill="1" applyAlignment="1">
      <alignment horizontal="left" vertical="top"/>
    </xf>
    <xf numFmtId="0" fontId="79" fillId="2" borderId="0" xfId="0" applyFont="1" applyFill="1" applyAlignment="1">
      <alignment horizontal="left" vertical="top"/>
    </xf>
    <xf numFmtId="164" fontId="62" fillId="2" borderId="0" xfId="0" applyNumberFormat="1" applyFont="1" applyFill="1"/>
    <xf numFmtId="0" fontId="91" fillId="9" borderId="0" xfId="0" applyFont="1" applyFill="1" applyAlignment="1">
      <alignment horizontal="left"/>
    </xf>
    <xf numFmtId="0" fontId="53" fillId="2" borderId="0" xfId="0" applyFont="1" applyFill="1" applyAlignment="1">
      <alignment horizontal="center" wrapText="1"/>
    </xf>
    <xf numFmtId="0" fontId="53" fillId="0" borderId="0" xfId="0" applyFont="1" applyAlignment="1">
      <alignment horizontal="center" wrapText="1"/>
    </xf>
    <xf numFmtId="0" fontId="103" fillId="9" borderId="0" xfId="0" applyFont="1" applyFill="1" applyAlignment="1">
      <alignment horizontal="left" vertical="top"/>
    </xf>
    <xf numFmtId="0" fontId="104" fillId="4" borderId="0" xfId="0" applyFont="1" applyFill="1" applyAlignment="1">
      <alignment horizontal="center" vertical="top" wrapText="1"/>
    </xf>
    <xf numFmtId="0" fontId="104" fillId="4" borderId="0" xfId="0" applyFont="1" applyFill="1" applyAlignment="1">
      <alignment horizontal="center" vertical="top"/>
    </xf>
    <xf numFmtId="0" fontId="104" fillId="4" borderId="9" xfId="0" applyFont="1" applyFill="1" applyBorder="1" applyAlignment="1">
      <alignment horizontal="center" vertical="top" wrapText="1"/>
    </xf>
    <xf numFmtId="0" fontId="82" fillId="9" borderId="0" xfId="0" applyFont="1" applyFill="1" applyAlignment="1">
      <alignment wrapText="1"/>
    </xf>
    <xf numFmtId="0" fontId="62" fillId="0" borderId="0" xfId="0" applyFont="1" applyAlignment="1">
      <alignment wrapText="1"/>
    </xf>
    <xf numFmtId="0" fontId="75" fillId="9" borderId="0" xfId="0" applyFont="1" applyFill="1" applyAlignment="1">
      <alignment wrapText="1"/>
    </xf>
    <xf numFmtId="0" fontId="62" fillId="0" borderId="0" xfId="0" applyFont="1" applyAlignment="1" applyProtection="1">
      <alignment vertical="center" wrapText="1"/>
      <protection locked="0"/>
    </xf>
    <xf numFmtId="164" fontId="62" fillId="0" borderId="0" xfId="0" applyNumberFormat="1" applyFont="1" applyAlignment="1" applyProtection="1">
      <alignment vertical="center" wrapText="1"/>
      <protection locked="0"/>
    </xf>
    <xf numFmtId="0" fontId="62" fillId="0" borderId="0" xfId="0" applyFont="1" applyAlignment="1" applyProtection="1">
      <alignment vertical="center"/>
      <protection locked="0"/>
    </xf>
    <xf numFmtId="0" fontId="60" fillId="9" borderId="0" xfId="0" applyFont="1" applyFill="1" applyAlignment="1">
      <alignment vertical="center" wrapText="1"/>
    </xf>
    <xf numFmtId="0" fontId="79" fillId="0" borderId="24" xfId="0" applyFont="1" applyBorder="1" applyAlignment="1">
      <alignment vertical="center"/>
    </xf>
    <xf numFmtId="0" fontId="75" fillId="9" borderId="0" xfId="0" applyFont="1" applyFill="1" applyAlignment="1">
      <alignment vertical="center"/>
    </xf>
    <xf numFmtId="0" fontId="79" fillId="0" borderId="51" xfId="0" applyFont="1" applyBorder="1" applyAlignment="1">
      <alignment vertical="center"/>
    </xf>
    <xf numFmtId="0" fontId="53" fillId="2" borderId="0" xfId="0" applyFont="1" applyFill="1" applyAlignment="1">
      <alignment horizontal="right"/>
    </xf>
    <xf numFmtId="0" fontId="53" fillId="13" borderId="24" xfId="0" applyFont="1" applyFill="1" applyBorder="1"/>
    <xf numFmtId="0" fontId="90" fillId="2" borderId="34" xfId="0" applyFont="1" applyFill="1" applyBorder="1" applyAlignment="1">
      <alignment horizontal="right"/>
    </xf>
    <xf numFmtId="167" fontId="94" fillId="2" borderId="35" xfId="0" applyNumberFormat="1" applyFont="1" applyFill="1" applyBorder="1" applyAlignment="1">
      <alignment horizontal="center"/>
    </xf>
    <xf numFmtId="0" fontId="72" fillId="2" borderId="36" xfId="0" applyFont="1" applyFill="1" applyBorder="1" applyAlignment="1">
      <alignment horizontal="left"/>
    </xf>
    <xf numFmtId="0" fontId="90" fillId="2" borderId="25" xfId="0" applyFont="1" applyFill="1" applyBorder="1" applyAlignment="1">
      <alignment horizontal="right"/>
    </xf>
    <xf numFmtId="167" fontId="94" fillId="2" borderId="26" xfId="0" applyNumberFormat="1" applyFont="1" applyFill="1" applyBorder="1" applyAlignment="1">
      <alignment horizontal="center"/>
    </xf>
    <xf numFmtId="0" fontId="72" fillId="2" borderId="27" xfId="0" applyFont="1" applyFill="1" applyBorder="1" applyAlignment="1">
      <alignment horizontal="left"/>
    </xf>
    <xf numFmtId="0" fontId="90" fillId="2" borderId="28" xfId="0" applyFont="1" applyFill="1" applyBorder="1" applyAlignment="1">
      <alignment horizontal="right"/>
    </xf>
    <xf numFmtId="167" fontId="94" fillId="2" borderId="29" xfId="0" applyNumberFormat="1" applyFont="1" applyFill="1" applyBorder="1" applyAlignment="1">
      <alignment horizontal="center"/>
    </xf>
    <xf numFmtId="0" fontId="72" fillId="2" borderId="30" xfId="0" applyFont="1" applyFill="1" applyBorder="1" applyAlignment="1">
      <alignment horizontal="left"/>
    </xf>
    <xf numFmtId="0" fontId="53" fillId="9" borderId="0" xfId="0" applyFont="1" applyFill="1" applyAlignment="1">
      <alignment wrapText="1"/>
    </xf>
    <xf numFmtId="0" fontId="106" fillId="9" borderId="0" xfId="0" applyFont="1" applyFill="1" applyAlignment="1">
      <alignment wrapText="1"/>
    </xf>
    <xf numFmtId="0" fontId="58" fillId="2" borderId="0" xfId="0" applyFont="1" applyFill="1" applyAlignment="1">
      <alignment horizontal="left" indent="1"/>
    </xf>
    <xf numFmtId="0" fontId="62" fillId="2" borderId="0" xfId="0" applyFont="1" applyFill="1" applyAlignment="1">
      <alignment horizontal="left" indent="1"/>
    </xf>
    <xf numFmtId="0" fontId="58" fillId="9" borderId="0" xfId="0" applyFont="1" applyFill="1" applyAlignment="1">
      <alignment vertical="top" wrapText="1"/>
    </xf>
    <xf numFmtId="0" fontId="62" fillId="9" borderId="0" xfId="0" applyFont="1" applyFill="1" applyAlignment="1">
      <alignment horizontal="left" indent="1"/>
    </xf>
    <xf numFmtId="0" fontId="58" fillId="9" borderId="0" xfId="0" applyFont="1" applyFill="1" applyAlignment="1">
      <alignment horizontal="left" indent="1"/>
    </xf>
    <xf numFmtId="0" fontId="62" fillId="0" borderId="0" xfId="3" applyFont="1" applyAlignment="1">
      <alignment vertical="top"/>
    </xf>
    <xf numFmtId="0" fontId="62" fillId="0" borderId="0" xfId="3" applyFont="1">
      <alignment vertical="center"/>
    </xf>
    <xf numFmtId="0" fontId="104" fillId="0" borderId="0" xfId="3" applyFont="1">
      <alignment vertical="center"/>
    </xf>
    <xf numFmtId="0" fontId="51" fillId="18" borderId="0" xfId="0" applyFont="1" applyFill="1"/>
    <xf numFmtId="0" fontId="91" fillId="2" borderId="0" xfId="0" applyFont="1" applyFill="1"/>
    <xf numFmtId="0" fontId="62" fillId="9" borderId="0" xfId="0" applyFont="1" applyFill="1" applyAlignment="1">
      <alignment vertical="top" wrapText="1"/>
    </xf>
    <xf numFmtId="0" fontId="53" fillId="21" borderId="0" xfId="0" applyFont="1" applyFill="1"/>
    <xf numFmtId="0" fontId="62" fillId="21" borderId="0" xfId="0" applyFont="1" applyFill="1"/>
    <xf numFmtId="0" fontId="85" fillId="21" borderId="0" xfId="0" applyFont="1" applyFill="1" applyAlignment="1">
      <alignment vertical="top"/>
    </xf>
    <xf numFmtId="0" fontId="82" fillId="21" borderId="0" xfId="0" applyFont="1" applyFill="1"/>
    <xf numFmtId="0" fontId="58" fillId="2" borderId="0" xfId="0" applyFont="1" applyFill="1" applyAlignment="1">
      <alignment horizontal="right" vertical="top" indent="1"/>
    </xf>
    <xf numFmtId="0" fontId="62" fillId="2" borderId="19" xfId="0" applyFont="1" applyFill="1" applyBorder="1" applyAlignment="1">
      <alignment vertical="center"/>
    </xf>
    <xf numFmtId="0" fontId="62" fillId="2" borderId="20" xfId="0" applyFont="1" applyFill="1" applyBorder="1" applyAlignment="1">
      <alignment vertical="center"/>
    </xf>
    <xf numFmtId="0" fontId="62" fillId="2" borderId="0" xfId="0" applyFont="1" applyFill="1" applyAlignment="1">
      <alignment horizontal="left" vertical="top"/>
    </xf>
    <xf numFmtId="0" fontId="62" fillId="9" borderId="0" xfId="0" applyFont="1" applyFill="1" applyAlignment="1">
      <alignment horizontal="left" vertical="top"/>
    </xf>
    <xf numFmtId="0" fontId="53" fillId="4" borderId="69" xfId="0" applyFont="1" applyFill="1" applyBorder="1"/>
    <xf numFmtId="0" fontId="62" fillId="4" borderId="70" xfId="0" applyFont="1" applyFill="1" applyBorder="1"/>
    <xf numFmtId="0" fontId="62" fillId="4" borderId="105" xfId="0" applyFont="1" applyFill="1" applyBorder="1"/>
    <xf numFmtId="0" fontId="53" fillId="4" borderId="102" xfId="0" applyFont="1" applyFill="1" applyBorder="1"/>
    <xf numFmtId="0" fontId="62" fillId="4" borderId="71" xfId="0" applyFont="1" applyFill="1" applyBorder="1"/>
    <xf numFmtId="0" fontId="85" fillId="4" borderId="74" xfId="0" applyFont="1" applyFill="1" applyBorder="1" applyAlignment="1">
      <alignment vertical="top"/>
    </xf>
    <xf numFmtId="0" fontId="82" fillId="4" borderId="124" xfId="0" applyFont="1" applyFill="1" applyBorder="1"/>
    <xf numFmtId="0" fontId="82" fillId="4" borderId="75" xfId="0" applyFont="1" applyFill="1" applyBorder="1"/>
    <xf numFmtId="0" fontId="85" fillId="4" borderId="123" xfId="0" applyFont="1" applyFill="1" applyBorder="1" applyAlignment="1">
      <alignment vertical="top"/>
    </xf>
    <xf numFmtId="0" fontId="62" fillId="4" borderId="124" xfId="0" applyFont="1" applyFill="1" applyBorder="1"/>
    <xf numFmtId="0" fontId="62" fillId="4" borderId="67" xfId="0" applyFont="1" applyFill="1" applyBorder="1"/>
    <xf numFmtId="0" fontId="86" fillId="2" borderId="0" xfId="0" applyFont="1" applyFill="1" applyAlignment="1">
      <alignment horizontal="right"/>
    </xf>
    <xf numFmtId="0" fontId="58" fillId="2" borderId="0" xfId="0" applyFont="1" applyFill="1" applyAlignment="1">
      <alignment horizontal="left"/>
    </xf>
    <xf numFmtId="49" fontId="62" fillId="2" borderId="0" xfId="0" applyNumberFormat="1" applyFont="1" applyFill="1" applyAlignment="1" applyProtection="1">
      <alignment horizontal="left" vertical="center" wrapText="1" indent="1"/>
      <protection locked="0"/>
    </xf>
    <xf numFmtId="0" fontId="112" fillId="9" borderId="0" xfId="1" applyFont="1" applyFill="1"/>
    <xf numFmtId="0" fontId="58" fillId="2" borderId="0" xfId="0" applyFont="1" applyFill="1" applyAlignment="1">
      <alignment horizontal="right" indent="1"/>
    </xf>
    <xf numFmtId="0" fontId="58" fillId="2" borderId="0" xfId="0" applyFont="1" applyFill="1" applyAlignment="1">
      <alignment horizontal="right" vertical="top" wrapText="1" indent="1"/>
    </xf>
    <xf numFmtId="0" fontId="58" fillId="5" borderId="19" xfId="0" applyFont="1" applyFill="1" applyBorder="1" applyAlignment="1">
      <alignment horizontal="center" vertical="top" wrapText="1"/>
    </xf>
    <xf numFmtId="0" fontId="58" fillId="5" borderId="0" xfId="0" applyFont="1" applyFill="1" applyAlignment="1">
      <alignment horizontal="center" vertical="top" wrapText="1"/>
    </xf>
    <xf numFmtId="0" fontId="58" fillId="5" borderId="20" xfId="0" applyFont="1" applyFill="1" applyBorder="1" applyAlignment="1">
      <alignment horizontal="center" vertical="top" wrapText="1"/>
    </xf>
    <xf numFmtId="0" fontId="85" fillId="2" borderId="0" xfId="0" applyFont="1" applyFill="1" applyAlignment="1">
      <alignment horizontal="right" indent="1"/>
    </xf>
    <xf numFmtId="0" fontId="62" fillId="2" borderId="0" xfId="0" applyFont="1" applyFill="1" applyAlignment="1">
      <alignment horizontal="right" indent="1"/>
    </xf>
    <xf numFmtId="0" fontId="78" fillId="2" borderId="0" xfId="0" applyFont="1" applyFill="1" applyAlignment="1">
      <alignment vertical="center" wrapText="1"/>
    </xf>
    <xf numFmtId="0" fontId="73" fillId="2" borderId="9" xfId="0" applyFont="1" applyFill="1" applyBorder="1"/>
    <xf numFmtId="0" fontId="94" fillId="0" borderId="0" xfId="3" applyFont="1">
      <alignment vertical="center"/>
    </xf>
    <xf numFmtId="0" fontId="62" fillId="3" borderId="125" xfId="3" applyFont="1" applyFill="1" applyBorder="1">
      <alignment vertical="center"/>
    </xf>
    <xf numFmtId="0" fontId="104" fillId="3" borderId="126" xfId="3" applyFont="1" applyFill="1" applyBorder="1">
      <alignment vertical="center"/>
    </xf>
    <xf numFmtId="0" fontId="62" fillId="0" borderId="127" xfId="3" applyFont="1" applyBorder="1">
      <alignment vertical="center"/>
    </xf>
    <xf numFmtId="0" fontId="104" fillId="3" borderId="0" xfId="3" applyFont="1" applyFill="1">
      <alignment vertical="center"/>
    </xf>
    <xf numFmtId="0" fontId="62" fillId="0" borderId="129" xfId="3" applyFont="1" applyBorder="1">
      <alignment vertical="center"/>
    </xf>
    <xf numFmtId="0" fontId="62" fillId="3" borderId="128" xfId="3" applyFont="1" applyFill="1" applyBorder="1">
      <alignment vertical="center"/>
    </xf>
    <xf numFmtId="0" fontId="62" fillId="22" borderId="130" xfId="3" applyFont="1" applyFill="1" applyBorder="1" applyAlignment="1">
      <alignment vertical="top"/>
    </xf>
    <xf numFmtId="0" fontId="62" fillId="22" borderId="131" xfId="3" applyFont="1" applyFill="1" applyBorder="1" applyAlignment="1">
      <alignment vertical="top"/>
    </xf>
    <xf numFmtId="0" fontId="82" fillId="22" borderId="132" xfId="3" applyFont="1" applyFill="1" applyBorder="1" applyAlignment="1">
      <alignment vertical="top" wrapText="1"/>
    </xf>
    <xf numFmtId="0" fontId="115" fillId="3" borderId="128" xfId="3" applyFont="1" applyFill="1" applyBorder="1" applyAlignment="1">
      <alignment horizontal="left" vertical="center" indent="1"/>
    </xf>
    <xf numFmtId="0" fontId="94" fillId="0" borderId="133" xfId="3" applyFont="1" applyBorder="1">
      <alignment vertical="center"/>
    </xf>
    <xf numFmtId="0" fontId="94" fillId="0" borderId="134" xfId="3" applyFont="1" applyBorder="1" applyAlignment="1">
      <alignment vertical="center" wrapText="1"/>
    </xf>
    <xf numFmtId="10" fontId="94" fillId="0" borderId="135" xfId="4" applyNumberFormat="1" applyFont="1" applyBorder="1" applyAlignment="1">
      <alignment vertical="center"/>
    </xf>
    <xf numFmtId="0" fontId="94" fillId="0" borderId="136" xfId="3" applyFont="1" applyBorder="1">
      <alignment vertical="center"/>
    </xf>
    <xf numFmtId="0" fontId="94" fillId="0" borderId="137" xfId="3" applyFont="1" applyBorder="1" applyAlignment="1">
      <alignment vertical="center" wrapText="1"/>
    </xf>
    <xf numFmtId="10" fontId="94" fillId="0" borderId="138" xfId="4" applyNumberFormat="1" applyFont="1" applyBorder="1" applyAlignment="1">
      <alignment vertical="center"/>
    </xf>
    <xf numFmtId="0" fontId="94" fillId="0" borderId="139" xfId="3" applyFont="1" applyBorder="1">
      <alignment vertical="center"/>
    </xf>
    <xf numFmtId="0" fontId="94" fillId="0" borderId="140" xfId="3" applyFont="1" applyBorder="1" applyAlignment="1">
      <alignment vertical="center" wrapText="1"/>
    </xf>
    <xf numFmtId="10" fontId="94" fillId="0" borderId="141" xfId="4" applyNumberFormat="1" applyFont="1" applyBorder="1" applyAlignment="1">
      <alignment vertical="center"/>
    </xf>
    <xf numFmtId="0" fontId="117" fillId="16" borderId="0" xfId="0" applyFont="1" applyFill="1" applyAlignment="1">
      <alignment horizontal="center" vertical="center" wrapText="1"/>
    </xf>
    <xf numFmtId="0" fontId="118" fillId="16" borderId="0" xfId="0" applyFont="1" applyFill="1" applyAlignment="1">
      <alignment vertical="top" wrapText="1"/>
    </xf>
    <xf numFmtId="0" fontId="119" fillId="0" borderId="0" xfId="0" applyFont="1" applyAlignment="1">
      <alignment vertical="top" wrapText="1"/>
    </xf>
    <xf numFmtId="0" fontId="41" fillId="0" borderId="142" xfId="5" applyFont="1" applyBorder="1" applyAlignment="1">
      <alignment wrapText="1"/>
    </xf>
    <xf numFmtId="0" fontId="62" fillId="0" borderId="0" xfId="0" applyFont="1" applyAlignment="1" applyProtection="1">
      <alignment vertical="center" shrinkToFit="1"/>
      <protection locked="0"/>
    </xf>
    <xf numFmtId="0" fontId="0" fillId="23" borderId="0" xfId="0" applyFill="1" applyAlignment="1">
      <alignment vertical="top" wrapText="1"/>
    </xf>
    <xf numFmtId="0" fontId="9" fillId="23" borderId="17" xfId="0" applyFont="1" applyFill="1" applyBorder="1" applyAlignment="1">
      <alignment horizontal="left" vertical="center" wrapText="1"/>
    </xf>
    <xf numFmtId="0" fontId="93" fillId="2" borderId="0" xfId="0" applyFont="1" applyFill="1" applyAlignment="1">
      <alignment horizontal="right" indent="1"/>
    </xf>
    <xf numFmtId="0" fontId="56" fillId="2" borderId="0" xfId="0" applyFont="1" applyFill="1" applyAlignment="1">
      <alignment horizontal="left" wrapText="1"/>
    </xf>
    <xf numFmtId="0" fontId="23" fillId="21" borderId="0" xfId="0" applyFont="1" applyFill="1" applyAlignment="1">
      <alignment horizontal="center" vertical="center"/>
    </xf>
    <xf numFmtId="0" fontId="57" fillId="2" borderId="0" xfId="0" applyFont="1" applyFill="1" applyAlignment="1">
      <alignment horizontal="left" vertical="center" wrapText="1"/>
    </xf>
    <xf numFmtId="0" fontId="58" fillId="2" borderId="0" xfId="0" applyFont="1" applyFill="1" applyAlignment="1">
      <alignment horizontal="left" vertical="top" wrapText="1"/>
    </xf>
    <xf numFmtId="0" fontId="37" fillId="2" borderId="0" xfId="0" applyFont="1" applyFill="1" applyAlignment="1">
      <alignment horizontal="center"/>
    </xf>
    <xf numFmtId="0" fontId="59" fillId="2" borderId="0" xfId="0" applyFont="1" applyFill="1" applyAlignment="1">
      <alignment horizontal="left" wrapText="1" indent="1"/>
    </xf>
    <xf numFmtId="0" fontId="60" fillId="2" borderId="0" xfId="0" applyFont="1" applyFill="1" applyAlignment="1">
      <alignment horizontal="left" vertical="top" wrapText="1" indent="1"/>
    </xf>
    <xf numFmtId="0" fontId="56" fillId="2" borderId="0" xfId="0" applyFont="1" applyFill="1" applyAlignment="1">
      <alignment horizontal="left" wrapText="1" indent="1"/>
    </xf>
    <xf numFmtId="0" fontId="58" fillId="2" borderId="0" xfId="0" applyFont="1" applyFill="1" applyAlignment="1">
      <alignment horizontal="left" vertical="top" wrapText="1" indent="1"/>
    </xf>
    <xf numFmtId="0" fontId="55" fillId="20" borderId="0" xfId="0" applyFont="1" applyFill="1" applyAlignment="1">
      <alignment horizontal="center" vertical="center"/>
    </xf>
    <xf numFmtId="0" fontId="52" fillId="20" borderId="0" xfId="0" applyFont="1" applyFill="1" applyAlignment="1">
      <alignment horizontal="left" vertical="top"/>
    </xf>
    <xf numFmtId="0" fontId="54" fillId="20" borderId="0" xfId="1" applyFont="1" applyFill="1" applyAlignment="1">
      <alignment horizontal="center" vertical="center"/>
    </xf>
    <xf numFmtId="0" fontId="57" fillId="2" borderId="0" xfId="0" applyFont="1" applyFill="1" applyAlignment="1">
      <alignment horizontal="left"/>
    </xf>
    <xf numFmtId="0" fontId="51" fillId="20" borderId="0" xfId="0" applyFont="1" applyFill="1" applyAlignment="1">
      <alignment horizontal="left" vertical="center" wrapText="1"/>
    </xf>
    <xf numFmtId="0" fontId="64" fillId="20" borderId="0" xfId="0" applyFont="1" applyFill="1" applyAlignment="1">
      <alignment horizontal="left" wrapText="1"/>
    </xf>
    <xf numFmtId="0" fontId="69" fillId="13" borderId="0" xfId="1" applyFont="1" applyFill="1" applyAlignment="1" applyProtection="1">
      <alignment horizontal="left"/>
      <protection locked="0"/>
    </xf>
    <xf numFmtId="0" fontId="66" fillId="20" borderId="0" xfId="0" applyFont="1" applyFill="1" applyAlignment="1">
      <alignment horizontal="left" vertical="top"/>
    </xf>
    <xf numFmtId="0" fontId="39" fillId="20" borderId="0" xfId="0" applyFont="1" applyFill="1" applyAlignment="1">
      <alignment horizontal="center"/>
    </xf>
    <xf numFmtId="0" fontId="38" fillId="20" borderId="0" xfId="0" applyFont="1" applyFill="1" applyAlignment="1">
      <alignment horizontal="center" vertical="center"/>
    </xf>
    <xf numFmtId="0" fontId="74" fillId="10" borderId="1" xfId="1" applyFont="1" applyFill="1" applyBorder="1" applyAlignment="1" applyProtection="1">
      <alignment horizontal="left" vertical="center" wrapText="1" indent="1"/>
      <protection locked="0"/>
    </xf>
    <xf numFmtId="0" fontId="62" fillId="10" borderId="2" xfId="0" applyFont="1" applyFill="1" applyBorder="1" applyAlignment="1" applyProtection="1">
      <alignment horizontal="left" vertical="center" wrapText="1" indent="1"/>
      <protection locked="0"/>
    </xf>
    <xf numFmtId="0" fontId="62" fillId="10" borderId="3" xfId="0" applyFont="1" applyFill="1" applyBorder="1" applyAlignment="1" applyProtection="1">
      <alignment horizontal="left" vertical="center" wrapText="1" indent="1"/>
      <protection locked="0"/>
    </xf>
    <xf numFmtId="0" fontId="62" fillId="10" borderId="1" xfId="0" applyFont="1" applyFill="1" applyBorder="1" applyAlignment="1" applyProtection="1">
      <alignment horizontal="left" vertical="center" wrapText="1" indent="1"/>
      <protection locked="0"/>
    </xf>
    <xf numFmtId="0" fontId="78" fillId="2" borderId="0" xfId="0" applyFont="1" applyFill="1" applyAlignment="1">
      <alignment horizontal="left" wrapText="1" indent="3"/>
    </xf>
    <xf numFmtId="0" fontId="58" fillId="2" borderId="0" xfId="0" applyFont="1" applyFill="1" applyAlignment="1">
      <alignment horizontal="left" indent="3"/>
    </xf>
    <xf numFmtId="0" fontId="53" fillId="2" borderId="0" xfId="0" applyFont="1" applyFill="1" applyAlignment="1">
      <alignment horizontal="center" vertical="center" wrapText="1"/>
    </xf>
    <xf numFmtId="0" fontId="70" fillId="2" borderId="0" xfId="0" applyFont="1" applyFill="1" applyAlignment="1">
      <alignment horizontal="center" vertical="top" wrapText="1"/>
    </xf>
    <xf numFmtId="0" fontId="58" fillId="2" borderId="0" xfId="0" applyFont="1" applyFill="1" applyAlignment="1">
      <alignment horizontal="center" vertical="top" wrapText="1"/>
    </xf>
    <xf numFmtId="0" fontId="81" fillId="2" borderId="0" xfId="0" applyFont="1" applyFill="1" applyAlignment="1">
      <alignment horizontal="left" vertical="top" wrapText="1"/>
    </xf>
    <xf numFmtId="0" fontId="80" fillId="2" borderId="0" xfId="0" applyFont="1" applyFill="1" applyAlignment="1">
      <alignment horizontal="left" vertical="center" wrapText="1"/>
    </xf>
    <xf numFmtId="0" fontId="72" fillId="2" borderId="0" xfId="0" applyFont="1" applyFill="1" applyAlignment="1">
      <alignment horizontal="center"/>
    </xf>
    <xf numFmtId="0" fontId="68" fillId="4" borderId="0" xfId="0" applyFont="1" applyFill="1" applyAlignment="1">
      <alignment horizontal="center" vertical="center"/>
    </xf>
    <xf numFmtId="0" fontId="62" fillId="2" borderId="0" xfId="0" applyFont="1" applyFill="1" applyAlignment="1">
      <alignment horizontal="center"/>
    </xf>
    <xf numFmtId="165" fontId="62" fillId="10" borderId="1" xfId="0" applyNumberFormat="1" applyFont="1" applyFill="1" applyBorder="1" applyAlignment="1" applyProtection="1">
      <alignment horizontal="left" vertical="center" wrapText="1" indent="1"/>
      <protection locked="0"/>
    </xf>
    <xf numFmtId="165" fontId="62" fillId="10" borderId="2" xfId="0" applyNumberFormat="1" applyFont="1" applyFill="1" applyBorder="1" applyAlignment="1" applyProtection="1">
      <alignment horizontal="left" vertical="center" wrapText="1" indent="1"/>
      <protection locked="0"/>
    </xf>
    <xf numFmtId="165" fontId="62" fillId="10" borderId="3" xfId="0" applyNumberFormat="1" applyFont="1" applyFill="1" applyBorder="1" applyAlignment="1" applyProtection="1">
      <alignment horizontal="left" vertical="center" wrapText="1" indent="1"/>
      <protection locked="0"/>
    </xf>
    <xf numFmtId="0" fontId="77" fillId="2" borderId="0" xfId="0" applyFont="1" applyFill="1" applyAlignment="1">
      <alignment horizontal="center"/>
    </xf>
    <xf numFmtId="0" fontId="84" fillId="20" borderId="0" xfId="0" applyFont="1" applyFill="1" applyAlignment="1">
      <alignment horizontal="center"/>
    </xf>
    <xf numFmtId="0" fontId="62" fillId="5" borderId="5" xfId="0" applyFont="1" applyFill="1" applyBorder="1" applyAlignment="1" applyProtection="1">
      <alignment horizontal="left" vertical="top" wrapText="1" indent="1"/>
      <protection locked="0"/>
    </xf>
    <xf numFmtId="0" fontId="62" fillId="5" borderId="6" xfId="0" applyFont="1" applyFill="1" applyBorder="1" applyAlignment="1" applyProtection="1">
      <alignment horizontal="left" vertical="top" wrapText="1" indent="1"/>
      <protection locked="0"/>
    </xf>
    <xf numFmtId="0" fontId="62" fillId="5" borderId="7" xfId="0" applyFont="1" applyFill="1" applyBorder="1" applyAlignment="1" applyProtection="1">
      <alignment horizontal="left" vertical="top" wrapText="1" indent="1"/>
      <protection locked="0"/>
    </xf>
    <xf numFmtId="0" fontId="62" fillId="5" borderId="8" xfId="0" applyFont="1" applyFill="1" applyBorder="1" applyAlignment="1" applyProtection="1">
      <alignment horizontal="left" vertical="top" wrapText="1" indent="1"/>
      <protection locked="0"/>
    </xf>
    <xf numFmtId="0" fontId="62" fillId="5" borderId="9" xfId="0" applyFont="1" applyFill="1" applyBorder="1" applyAlignment="1" applyProtection="1">
      <alignment horizontal="left" vertical="top" wrapText="1" indent="1"/>
      <protection locked="0"/>
    </xf>
    <xf numFmtId="0" fontId="62" fillId="5" borderId="10" xfId="0" applyFont="1" applyFill="1" applyBorder="1" applyAlignment="1" applyProtection="1">
      <alignment horizontal="left" vertical="top" wrapText="1" indent="1"/>
      <protection locked="0"/>
    </xf>
    <xf numFmtId="49" fontId="62" fillId="5" borderId="5" xfId="0" applyNumberFormat="1" applyFont="1" applyFill="1" applyBorder="1" applyAlignment="1" applyProtection="1">
      <alignment horizontal="left" vertical="center" indent="1"/>
      <protection locked="0"/>
    </xf>
    <xf numFmtId="49" fontId="62" fillId="5" borderId="6" xfId="0" applyNumberFormat="1" applyFont="1" applyFill="1" applyBorder="1" applyAlignment="1" applyProtection="1">
      <alignment horizontal="left" vertical="center" indent="1"/>
      <protection locked="0"/>
    </xf>
    <xf numFmtId="49" fontId="62" fillId="5" borderId="7" xfId="0" applyNumberFormat="1" applyFont="1" applyFill="1" applyBorder="1" applyAlignment="1" applyProtection="1">
      <alignment horizontal="left" vertical="center" indent="1"/>
      <protection locked="0"/>
    </xf>
    <xf numFmtId="49" fontId="62" fillId="5" borderId="8" xfId="0" applyNumberFormat="1" applyFont="1" applyFill="1" applyBorder="1" applyAlignment="1" applyProtection="1">
      <alignment horizontal="left" vertical="center" indent="1"/>
      <protection locked="0"/>
    </xf>
    <xf numFmtId="49" fontId="62" fillId="5" borderId="9" xfId="0" applyNumberFormat="1" applyFont="1" applyFill="1" applyBorder="1" applyAlignment="1" applyProtection="1">
      <alignment horizontal="left" vertical="center" indent="1"/>
      <protection locked="0"/>
    </xf>
    <xf numFmtId="49" fontId="62" fillId="5" borderId="10" xfId="0" applyNumberFormat="1" applyFont="1" applyFill="1" applyBorder="1" applyAlignment="1" applyProtection="1">
      <alignment horizontal="left" vertical="center" indent="1"/>
      <protection locked="0"/>
    </xf>
    <xf numFmtId="0" fontId="53" fillId="2" borderId="0" xfId="0" applyFont="1" applyFill="1" applyAlignment="1">
      <alignment horizontal="left" wrapText="1"/>
    </xf>
    <xf numFmtId="0" fontId="53" fillId="2" borderId="20" xfId="0" applyFont="1" applyFill="1" applyBorder="1" applyAlignment="1">
      <alignment horizontal="left" wrapText="1"/>
    </xf>
    <xf numFmtId="0" fontId="73" fillId="2" borderId="0" xfId="0" applyFont="1" applyFill="1" applyAlignment="1">
      <alignment horizontal="left" vertical="top" wrapText="1"/>
    </xf>
    <xf numFmtId="0" fontId="73" fillId="2" borderId="20" xfId="0" applyFont="1" applyFill="1" applyBorder="1" applyAlignment="1">
      <alignment horizontal="left" vertical="top" wrapText="1"/>
    </xf>
    <xf numFmtId="0" fontId="62" fillId="5" borderId="5" xfId="0" applyFont="1" applyFill="1" applyBorder="1" applyAlignment="1" applyProtection="1">
      <alignment horizontal="center" vertical="center" wrapText="1"/>
      <protection locked="0"/>
    </xf>
    <xf numFmtId="0" fontId="62" fillId="5" borderId="6" xfId="0" applyFont="1" applyFill="1" applyBorder="1" applyAlignment="1" applyProtection="1">
      <alignment horizontal="center" vertical="center" wrapText="1"/>
      <protection locked="0"/>
    </xf>
    <xf numFmtId="0" fontId="62" fillId="5" borderId="7" xfId="0" applyFont="1" applyFill="1" applyBorder="1" applyAlignment="1" applyProtection="1">
      <alignment horizontal="center" vertical="center" wrapText="1"/>
      <protection locked="0"/>
    </xf>
    <xf numFmtId="0" fontId="62" fillId="5" borderId="8" xfId="0" applyFont="1" applyFill="1" applyBorder="1" applyAlignment="1" applyProtection="1">
      <alignment horizontal="center" vertical="center" wrapText="1"/>
      <protection locked="0"/>
    </xf>
    <xf numFmtId="0" fontId="62" fillId="5" borderId="9" xfId="0" applyFont="1" applyFill="1" applyBorder="1" applyAlignment="1" applyProtection="1">
      <alignment horizontal="center" vertical="center" wrapText="1"/>
      <protection locked="0"/>
    </xf>
    <xf numFmtId="0" fontId="62" fillId="5" borderId="10" xfId="0" applyFont="1" applyFill="1" applyBorder="1" applyAlignment="1" applyProtection="1">
      <alignment horizontal="center" vertical="center" wrapText="1"/>
      <protection locked="0"/>
    </xf>
    <xf numFmtId="0" fontId="62" fillId="5" borderId="5" xfId="0" applyFont="1" applyFill="1" applyBorder="1" applyAlignment="1" applyProtection="1">
      <alignment horizontal="left" vertical="center" wrapText="1" indent="1"/>
      <protection locked="0"/>
    </xf>
    <xf numFmtId="0" fontId="62" fillId="5" borderId="6" xfId="0" applyFont="1" applyFill="1" applyBorder="1" applyAlignment="1" applyProtection="1">
      <alignment horizontal="left" vertical="center" wrapText="1" indent="1"/>
      <protection locked="0"/>
    </xf>
    <xf numFmtId="0" fontId="62" fillId="5" borderId="7" xfId="0" applyFont="1" applyFill="1" applyBorder="1" applyAlignment="1" applyProtection="1">
      <alignment horizontal="left" vertical="center" wrapText="1" indent="1"/>
      <protection locked="0"/>
    </xf>
    <xf numFmtId="0" fontId="62" fillId="5" borderId="8" xfId="0" applyFont="1" applyFill="1" applyBorder="1" applyAlignment="1" applyProtection="1">
      <alignment horizontal="left" vertical="center" wrapText="1" indent="1"/>
      <protection locked="0"/>
    </xf>
    <xf numFmtId="0" fontId="62" fillId="5" borderId="9" xfId="0" applyFont="1" applyFill="1" applyBorder="1" applyAlignment="1" applyProtection="1">
      <alignment horizontal="left" vertical="center" wrapText="1" indent="1"/>
      <protection locked="0"/>
    </xf>
    <xf numFmtId="0" fontId="62" fillId="5" borderId="10" xfId="0" applyFont="1" applyFill="1" applyBorder="1" applyAlignment="1" applyProtection="1">
      <alignment horizontal="left" vertical="center" wrapText="1" indent="1"/>
      <protection locked="0"/>
    </xf>
    <xf numFmtId="0" fontId="73" fillId="2" borderId="0" xfId="0" applyFont="1" applyFill="1" applyAlignment="1">
      <alignment horizontal="left" vertical="center" indent="1"/>
    </xf>
    <xf numFmtId="0" fontId="53" fillId="2" borderId="0" xfId="0" applyFont="1" applyFill="1" applyAlignment="1">
      <alignment horizontal="left" wrapText="1" indent="1"/>
    </xf>
    <xf numFmtId="0" fontId="73" fillId="2" borderId="0" xfId="0" applyFont="1" applyFill="1" applyAlignment="1">
      <alignment horizontal="left" vertical="top" wrapText="1" indent="1"/>
    </xf>
    <xf numFmtId="0" fontId="73" fillId="2" borderId="0" xfId="0" applyFont="1" applyFill="1" applyAlignment="1">
      <alignment horizontal="left" vertical="center" wrapText="1"/>
    </xf>
    <xf numFmtId="0" fontId="62" fillId="5" borderId="55" xfId="0" applyFont="1" applyFill="1" applyBorder="1" applyAlignment="1" applyProtection="1">
      <alignment horizontal="left" vertical="center" wrapText="1" indent="1"/>
      <protection locked="0"/>
    </xf>
    <xf numFmtId="0" fontId="62" fillId="5" borderId="56" xfId="0" applyFont="1" applyFill="1" applyBorder="1" applyAlignment="1" applyProtection="1">
      <alignment horizontal="left" vertical="center" wrapText="1" indent="1"/>
      <protection locked="0"/>
    </xf>
    <xf numFmtId="0" fontId="62" fillId="5" borderId="57" xfId="0" applyFont="1" applyFill="1" applyBorder="1" applyAlignment="1" applyProtection="1">
      <alignment horizontal="left" vertical="center" wrapText="1" indent="1"/>
      <protection locked="0"/>
    </xf>
    <xf numFmtId="0" fontId="62" fillId="5" borderId="58" xfId="0" applyFont="1" applyFill="1" applyBorder="1" applyAlignment="1" applyProtection="1">
      <alignment horizontal="left" vertical="center" wrapText="1" indent="1"/>
      <protection locked="0"/>
    </xf>
    <xf numFmtId="0" fontId="62" fillId="5" borderId="59" xfId="0" applyFont="1" applyFill="1" applyBorder="1" applyAlignment="1" applyProtection="1">
      <alignment horizontal="left" vertical="center" wrapText="1" indent="1"/>
      <protection locked="0"/>
    </xf>
    <xf numFmtId="0" fontId="62" fillId="5" borderId="60" xfId="0" applyFont="1" applyFill="1" applyBorder="1" applyAlignment="1" applyProtection="1">
      <alignment horizontal="left" vertical="center" wrapText="1" indent="1"/>
      <protection locked="0"/>
    </xf>
    <xf numFmtId="0" fontId="53" fillId="2" borderId="0" xfId="0" applyFont="1" applyFill="1" applyAlignment="1">
      <alignment horizontal="left" vertical="center" wrapText="1"/>
    </xf>
    <xf numFmtId="0" fontId="53" fillId="2" borderId="20" xfId="0" applyFont="1" applyFill="1" applyBorder="1" applyAlignment="1">
      <alignment horizontal="left" wrapText="1" indent="1"/>
    </xf>
    <xf numFmtId="0" fontId="53" fillId="2" borderId="0" xfId="0" applyFont="1" applyFill="1" applyAlignment="1">
      <alignment horizontal="left"/>
    </xf>
    <xf numFmtId="0" fontId="53" fillId="2" borderId="20" xfId="0" applyFont="1" applyFill="1" applyBorder="1" applyAlignment="1">
      <alignment horizontal="left"/>
    </xf>
    <xf numFmtId="0" fontId="87" fillId="20" borderId="0" xfId="0" applyFont="1" applyFill="1" applyAlignment="1">
      <alignment horizontal="left"/>
    </xf>
    <xf numFmtId="0" fontId="62" fillId="2" borderId="5" xfId="0" applyFont="1" applyFill="1" applyBorder="1" applyAlignment="1">
      <alignment horizontal="center" vertical="center"/>
    </xf>
    <xf numFmtId="0" fontId="62" fillId="2" borderId="6" xfId="0" applyFont="1" applyFill="1" applyBorder="1" applyAlignment="1">
      <alignment horizontal="center" vertical="center"/>
    </xf>
    <xf numFmtId="0" fontId="62" fillId="2" borderId="7" xfId="0" applyFont="1" applyFill="1" applyBorder="1" applyAlignment="1">
      <alignment horizontal="center" vertical="center"/>
    </xf>
    <xf numFmtId="0" fontId="62" fillId="2" borderId="19" xfId="0" applyFont="1" applyFill="1" applyBorder="1" applyAlignment="1">
      <alignment horizontal="center" vertical="center"/>
    </xf>
    <xf numFmtId="0" fontId="62" fillId="2" borderId="0" xfId="0" applyFont="1" applyFill="1" applyAlignment="1">
      <alignment horizontal="center" vertical="center"/>
    </xf>
    <xf numFmtId="0" fontId="62" fillId="2" borderId="20" xfId="0" applyFont="1" applyFill="1" applyBorder="1" applyAlignment="1">
      <alignment horizontal="center" vertical="center"/>
    </xf>
    <xf numFmtId="0" fontId="62" fillId="2" borderId="8" xfId="0" applyFont="1" applyFill="1" applyBorder="1" applyAlignment="1">
      <alignment horizontal="center" vertical="center"/>
    </xf>
    <xf numFmtId="0" fontId="62" fillId="2" borderId="9" xfId="0" applyFont="1" applyFill="1" applyBorder="1" applyAlignment="1">
      <alignment horizontal="center" vertical="center"/>
    </xf>
    <xf numFmtId="0" fontId="62" fillId="2" borderId="10" xfId="0" applyFont="1" applyFill="1" applyBorder="1" applyAlignment="1">
      <alignment horizontal="center" vertical="center"/>
    </xf>
    <xf numFmtId="166" fontId="62" fillId="5" borderId="5" xfId="0" applyNumberFormat="1" applyFont="1" applyFill="1" applyBorder="1" applyAlignment="1" applyProtection="1">
      <alignment horizontal="left" vertical="center" indent="1"/>
      <protection locked="0"/>
    </xf>
    <xf numFmtId="166" fontId="62" fillId="5" borderId="6" xfId="0" applyNumberFormat="1" applyFont="1" applyFill="1" applyBorder="1" applyAlignment="1" applyProtection="1">
      <alignment horizontal="left" vertical="center" indent="1"/>
      <protection locked="0"/>
    </xf>
    <xf numFmtId="166" fontId="62" fillId="5" borderId="7" xfId="0" applyNumberFormat="1" applyFont="1" applyFill="1" applyBorder="1" applyAlignment="1" applyProtection="1">
      <alignment horizontal="left" vertical="center" indent="1"/>
      <protection locked="0"/>
    </xf>
    <xf numFmtId="166" fontId="62" fillId="5" borderId="8" xfId="0" applyNumberFormat="1" applyFont="1" applyFill="1" applyBorder="1" applyAlignment="1" applyProtection="1">
      <alignment horizontal="left" vertical="center" indent="1"/>
      <protection locked="0"/>
    </xf>
    <xf numFmtId="166" fontId="62" fillId="5" borderId="9" xfId="0" applyNumberFormat="1" applyFont="1" applyFill="1" applyBorder="1" applyAlignment="1" applyProtection="1">
      <alignment horizontal="left" vertical="center" indent="1"/>
      <protection locked="0"/>
    </xf>
    <xf numFmtId="166" fontId="62" fillId="5" borderId="10" xfId="0" applyNumberFormat="1" applyFont="1" applyFill="1" applyBorder="1" applyAlignment="1" applyProtection="1">
      <alignment horizontal="left" vertical="center" indent="1"/>
      <protection locked="0"/>
    </xf>
    <xf numFmtId="0" fontId="62" fillId="5" borderId="21" xfId="0" applyFont="1" applyFill="1" applyBorder="1" applyAlignment="1" applyProtection="1">
      <alignment horizontal="center" vertical="center"/>
      <protection locked="0"/>
    </xf>
    <xf numFmtId="0" fontId="62" fillId="5" borderId="22" xfId="0" applyFont="1" applyFill="1" applyBorder="1" applyAlignment="1" applyProtection="1">
      <alignment horizontal="center" vertical="center"/>
      <protection locked="0"/>
    </xf>
    <xf numFmtId="0" fontId="62" fillId="5" borderId="23" xfId="0" applyFont="1" applyFill="1" applyBorder="1" applyAlignment="1" applyProtection="1">
      <alignment horizontal="center" vertical="center"/>
      <protection locked="0"/>
    </xf>
    <xf numFmtId="0" fontId="62" fillId="2" borderId="19" xfId="0" applyFont="1" applyFill="1" applyBorder="1" applyAlignment="1">
      <alignment horizontal="center"/>
    </xf>
    <xf numFmtId="0" fontId="53" fillId="2" borderId="0" xfId="0" applyFont="1" applyFill="1" applyAlignment="1">
      <alignment horizontal="center"/>
    </xf>
    <xf numFmtId="0" fontId="73" fillId="2" borderId="9" xfId="0" applyFont="1" applyFill="1" applyBorder="1" applyAlignment="1">
      <alignment horizontal="center"/>
    </xf>
    <xf numFmtId="1" fontId="62" fillId="5" borderId="5" xfId="0" applyNumberFormat="1" applyFont="1" applyFill="1" applyBorder="1" applyAlignment="1" applyProtection="1">
      <alignment horizontal="left" vertical="center" indent="1"/>
      <protection locked="0"/>
    </xf>
    <xf numFmtId="1" fontId="62" fillId="5" borderId="6" xfId="0" applyNumberFormat="1" applyFont="1" applyFill="1" applyBorder="1" applyAlignment="1" applyProtection="1">
      <alignment horizontal="left" vertical="center" indent="1"/>
      <protection locked="0"/>
    </xf>
    <xf numFmtId="1" fontId="62" fillId="5" borderId="7" xfId="0" applyNumberFormat="1" applyFont="1" applyFill="1" applyBorder="1" applyAlignment="1" applyProtection="1">
      <alignment horizontal="left" vertical="center" indent="1"/>
      <protection locked="0"/>
    </xf>
    <xf numFmtId="1" fontId="62" fillId="5" borderId="8" xfId="0" applyNumberFormat="1" applyFont="1" applyFill="1" applyBorder="1" applyAlignment="1" applyProtection="1">
      <alignment horizontal="left" vertical="center" indent="1"/>
      <protection locked="0"/>
    </xf>
    <xf numFmtId="1" fontId="62" fillId="5" borderId="9" xfId="0" applyNumberFormat="1" applyFont="1" applyFill="1" applyBorder="1" applyAlignment="1" applyProtection="1">
      <alignment horizontal="left" vertical="center" indent="1"/>
      <protection locked="0"/>
    </xf>
    <xf numFmtId="1" fontId="62" fillId="5" borderId="10" xfId="0" applyNumberFormat="1" applyFont="1" applyFill="1" applyBorder="1" applyAlignment="1" applyProtection="1">
      <alignment horizontal="left" vertical="center" indent="1"/>
      <protection locked="0"/>
    </xf>
    <xf numFmtId="0" fontId="62" fillId="2" borderId="0" xfId="0" applyFont="1" applyFill="1" applyAlignment="1">
      <alignment horizontal="center" vertical="center" wrapText="1"/>
    </xf>
    <xf numFmtId="0" fontId="62" fillId="2" borderId="21" xfId="0" applyFont="1" applyFill="1" applyBorder="1" applyAlignment="1">
      <alignment horizontal="center" vertical="center"/>
    </xf>
    <xf numFmtId="0" fontId="62" fillId="2" borderId="22" xfId="0" applyFont="1" applyFill="1" applyBorder="1" applyAlignment="1">
      <alignment horizontal="center" vertical="center"/>
    </xf>
    <xf numFmtId="0" fontId="62" fillId="2" borderId="23" xfId="0" applyFont="1" applyFill="1" applyBorder="1" applyAlignment="1">
      <alignment horizontal="center" vertical="center"/>
    </xf>
    <xf numFmtId="0" fontId="62" fillId="5" borderId="21" xfId="0" applyFont="1" applyFill="1" applyBorder="1" applyAlignment="1" applyProtection="1">
      <alignment horizontal="center" vertical="center" wrapText="1"/>
      <protection locked="0"/>
    </xf>
    <xf numFmtId="0" fontId="62" fillId="5" borderId="22" xfId="0" applyFont="1" applyFill="1" applyBorder="1" applyAlignment="1" applyProtection="1">
      <alignment horizontal="center" vertical="center" wrapText="1"/>
      <protection locked="0"/>
    </xf>
    <xf numFmtId="0" fontId="62" fillId="5" borderId="23" xfId="0" applyFont="1" applyFill="1" applyBorder="1" applyAlignment="1" applyProtection="1">
      <alignment horizontal="center" vertical="center" wrapText="1"/>
      <protection locked="0"/>
    </xf>
    <xf numFmtId="1" fontId="62" fillId="5" borderId="19" xfId="0" applyNumberFormat="1" applyFont="1" applyFill="1" applyBorder="1" applyAlignment="1" applyProtection="1">
      <alignment horizontal="center" vertical="center" wrapText="1"/>
      <protection locked="0"/>
    </xf>
    <xf numFmtId="1" fontId="62" fillId="5" borderId="0" xfId="0" applyNumberFormat="1" applyFont="1" applyFill="1" applyAlignment="1" applyProtection="1">
      <alignment horizontal="center" vertical="center" wrapText="1"/>
      <protection locked="0"/>
    </xf>
    <xf numFmtId="1" fontId="62" fillId="5" borderId="20" xfId="0" applyNumberFormat="1" applyFont="1" applyFill="1" applyBorder="1" applyAlignment="1" applyProtection="1">
      <alignment horizontal="center" vertical="center" wrapText="1"/>
      <protection locked="0"/>
    </xf>
    <xf numFmtId="1" fontId="62" fillId="5" borderId="8" xfId="0" applyNumberFormat="1" applyFont="1" applyFill="1" applyBorder="1" applyAlignment="1" applyProtection="1">
      <alignment horizontal="center" vertical="center" wrapText="1"/>
      <protection locked="0"/>
    </xf>
    <xf numFmtId="1" fontId="62" fillId="5" borderId="9" xfId="0" applyNumberFormat="1" applyFont="1" applyFill="1" applyBorder="1" applyAlignment="1" applyProtection="1">
      <alignment horizontal="center" vertical="center" wrapText="1"/>
      <protection locked="0"/>
    </xf>
    <xf numFmtId="1" fontId="62" fillId="5" borderId="10" xfId="0" applyNumberFormat="1" applyFont="1" applyFill="1" applyBorder="1" applyAlignment="1" applyProtection="1">
      <alignment horizontal="center" vertical="center" wrapText="1"/>
      <protection locked="0"/>
    </xf>
    <xf numFmtId="1" fontId="62" fillId="5" borderId="5" xfId="0" applyNumberFormat="1" applyFont="1" applyFill="1" applyBorder="1" applyAlignment="1" applyProtection="1">
      <alignment horizontal="center" vertical="center" wrapText="1"/>
      <protection locked="0"/>
    </xf>
    <xf numFmtId="1" fontId="62" fillId="5" borderId="6" xfId="0" applyNumberFormat="1" applyFont="1" applyFill="1" applyBorder="1" applyAlignment="1" applyProtection="1">
      <alignment horizontal="center" vertical="center" wrapText="1"/>
      <protection locked="0"/>
    </xf>
    <xf numFmtId="1" fontId="62" fillId="5" borderId="7" xfId="0" applyNumberFormat="1" applyFont="1" applyFill="1" applyBorder="1" applyAlignment="1" applyProtection="1">
      <alignment horizontal="center" vertical="center" wrapText="1"/>
      <protection locked="0"/>
    </xf>
    <xf numFmtId="0" fontId="53" fillId="2" borderId="0" xfId="0" applyFont="1" applyFill="1" applyAlignment="1">
      <alignment horizontal="left" vertical="top" wrapText="1"/>
    </xf>
    <xf numFmtId="0" fontId="73" fillId="2" borderId="20" xfId="0" applyFont="1" applyFill="1" applyBorder="1" applyAlignment="1">
      <alignment horizontal="left" vertical="top" wrapText="1" indent="1"/>
    </xf>
    <xf numFmtId="1" fontId="62" fillId="5" borderId="21" xfId="0" applyNumberFormat="1" applyFont="1" applyFill="1" applyBorder="1" applyAlignment="1" applyProtection="1">
      <alignment horizontal="left" vertical="center" wrapText="1" indent="1"/>
      <protection locked="0"/>
    </xf>
    <xf numFmtId="1" fontId="62" fillId="5" borderId="22" xfId="0" applyNumberFormat="1" applyFont="1" applyFill="1" applyBorder="1" applyAlignment="1" applyProtection="1">
      <alignment horizontal="left" vertical="center" wrapText="1" indent="1"/>
      <protection locked="0"/>
    </xf>
    <xf numFmtId="1" fontId="62" fillId="5" borderId="23" xfId="0" applyNumberFormat="1" applyFont="1" applyFill="1" applyBorder="1" applyAlignment="1" applyProtection="1">
      <alignment horizontal="left" vertical="center" wrapText="1" indent="1"/>
      <protection locked="0"/>
    </xf>
    <xf numFmtId="0" fontId="94" fillId="2" borderId="0" xfId="0" applyFont="1" applyFill="1" applyAlignment="1">
      <alignment horizontal="left" vertical="top"/>
    </xf>
    <xf numFmtId="0" fontId="72" fillId="2" borderId="0" xfId="0" applyFont="1" applyFill="1" applyAlignment="1">
      <alignment horizontal="left" vertical="top" wrapText="1"/>
    </xf>
    <xf numFmtId="0" fontId="79" fillId="11" borderId="5" xfId="0" applyFont="1" applyFill="1" applyBorder="1" applyAlignment="1" applyProtection="1">
      <alignment horizontal="left" vertical="top" wrapText="1" indent="1"/>
      <protection locked="0"/>
    </xf>
    <xf numFmtId="0" fontId="79" fillId="11" borderId="6" xfId="0" applyFont="1" applyFill="1" applyBorder="1" applyAlignment="1" applyProtection="1">
      <alignment horizontal="left" vertical="top" wrapText="1" indent="1"/>
      <protection locked="0"/>
    </xf>
    <xf numFmtId="0" fontId="79" fillId="11" borderId="7" xfId="0" applyFont="1" applyFill="1" applyBorder="1" applyAlignment="1" applyProtection="1">
      <alignment horizontal="left" vertical="top" wrapText="1" indent="1"/>
      <protection locked="0"/>
    </xf>
    <xf numFmtId="0" fontId="79" fillId="11" borderId="8" xfId="0" applyFont="1" applyFill="1" applyBorder="1" applyAlignment="1" applyProtection="1">
      <alignment horizontal="left" vertical="top" wrapText="1" indent="1"/>
      <protection locked="0"/>
    </xf>
    <xf numFmtId="0" fontId="79" fillId="11" borderId="9" xfId="0" applyFont="1" applyFill="1" applyBorder="1" applyAlignment="1" applyProtection="1">
      <alignment horizontal="left" vertical="top" wrapText="1" indent="1"/>
      <protection locked="0"/>
    </xf>
    <xf numFmtId="0" fontId="79" fillId="11" borderId="10" xfId="0" applyFont="1" applyFill="1" applyBorder="1" applyAlignment="1" applyProtection="1">
      <alignment horizontal="left" vertical="top" wrapText="1" indent="1"/>
      <protection locked="0"/>
    </xf>
    <xf numFmtId="0" fontId="62" fillId="10" borderId="5" xfId="0" applyFont="1" applyFill="1" applyBorder="1" applyAlignment="1" applyProtection="1">
      <alignment horizontal="left" vertical="center" wrapText="1" indent="1"/>
      <protection locked="0"/>
    </xf>
    <xf numFmtId="0" fontId="62" fillId="10" borderId="6" xfId="0" applyFont="1" applyFill="1" applyBorder="1" applyAlignment="1" applyProtection="1">
      <alignment horizontal="left" vertical="center" wrapText="1" indent="1"/>
      <protection locked="0"/>
    </xf>
    <xf numFmtId="0" fontId="62" fillId="10" borderId="7" xfId="0" applyFont="1" applyFill="1" applyBorder="1" applyAlignment="1" applyProtection="1">
      <alignment horizontal="left" vertical="center" wrapText="1" indent="1"/>
      <protection locked="0"/>
    </xf>
    <xf numFmtId="0" fontId="62" fillId="10" borderId="8" xfId="0" applyFont="1" applyFill="1" applyBorder="1" applyAlignment="1" applyProtection="1">
      <alignment horizontal="left" vertical="center" wrapText="1" indent="1"/>
      <protection locked="0"/>
    </xf>
    <xf numFmtId="0" fontId="62" fillId="10" borderId="9" xfId="0" applyFont="1" applyFill="1" applyBorder="1" applyAlignment="1" applyProtection="1">
      <alignment horizontal="left" vertical="center" wrapText="1" indent="1"/>
      <protection locked="0"/>
    </xf>
    <xf numFmtId="0" fontId="62" fillId="10" borderId="10" xfId="0" applyFont="1" applyFill="1" applyBorder="1" applyAlignment="1" applyProtection="1">
      <alignment horizontal="left" vertical="center" wrapText="1" indent="1"/>
      <protection locked="0"/>
    </xf>
    <xf numFmtId="0" fontId="94" fillId="2" borderId="0" xfId="0" applyFont="1" applyFill="1" applyAlignment="1">
      <alignment horizontal="left" vertical="top" wrapText="1"/>
    </xf>
    <xf numFmtId="0" fontId="95" fillId="11" borderId="5" xfId="0" applyFont="1" applyFill="1" applyBorder="1" applyAlignment="1" applyProtection="1">
      <alignment horizontal="left" vertical="top" wrapText="1"/>
      <protection locked="0"/>
    </xf>
    <xf numFmtId="0" fontId="95" fillId="11" borderId="6" xfId="0" applyFont="1" applyFill="1" applyBorder="1" applyAlignment="1" applyProtection="1">
      <alignment horizontal="left" vertical="top" wrapText="1"/>
      <protection locked="0"/>
    </xf>
    <xf numFmtId="0" fontId="95" fillId="11" borderId="7" xfId="0" applyFont="1" applyFill="1" applyBorder="1" applyAlignment="1" applyProtection="1">
      <alignment horizontal="left" vertical="top" wrapText="1"/>
      <protection locked="0"/>
    </xf>
    <xf numFmtId="0" fontId="95" fillId="11" borderId="8" xfId="0" applyFont="1" applyFill="1" applyBorder="1" applyAlignment="1" applyProtection="1">
      <alignment horizontal="left" vertical="top" wrapText="1"/>
      <protection locked="0"/>
    </xf>
    <xf numFmtId="0" fontId="95" fillId="11" borderId="9" xfId="0" applyFont="1" applyFill="1" applyBorder="1" applyAlignment="1" applyProtection="1">
      <alignment horizontal="left" vertical="top" wrapText="1"/>
      <protection locked="0"/>
    </xf>
    <xf numFmtId="0" fontId="95" fillId="11" borderId="10" xfId="0" applyFont="1" applyFill="1" applyBorder="1" applyAlignment="1" applyProtection="1">
      <alignment horizontal="left" vertical="top" wrapText="1"/>
      <protection locked="0"/>
    </xf>
    <xf numFmtId="0" fontId="62" fillId="2" borderId="19" xfId="0" applyFont="1" applyFill="1" applyBorder="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79" fillId="5" borderId="21" xfId="0" applyFont="1" applyFill="1" applyBorder="1" applyAlignment="1" applyProtection="1">
      <alignment horizontal="left" vertical="center" wrapText="1" indent="1"/>
      <protection locked="0"/>
    </xf>
    <xf numFmtId="0" fontId="79" fillId="5" borderId="22" xfId="0" applyFont="1" applyFill="1" applyBorder="1" applyAlignment="1" applyProtection="1">
      <alignment horizontal="left" vertical="center" wrapText="1" indent="1"/>
      <protection locked="0"/>
    </xf>
    <xf numFmtId="0" fontId="79" fillId="5" borderId="23" xfId="0" applyFont="1" applyFill="1" applyBorder="1" applyAlignment="1" applyProtection="1">
      <alignment horizontal="left" vertical="center" wrapText="1" indent="1"/>
      <protection locked="0"/>
    </xf>
    <xf numFmtId="1" fontId="62" fillId="5" borderId="55" xfId="0" applyNumberFormat="1" applyFont="1" applyFill="1" applyBorder="1" applyAlignment="1" applyProtection="1">
      <alignment horizontal="left" vertical="center" wrapText="1" indent="1"/>
      <protection locked="0"/>
    </xf>
    <xf numFmtId="1" fontId="62" fillId="5" borderId="56" xfId="0" applyNumberFormat="1" applyFont="1" applyFill="1" applyBorder="1" applyAlignment="1" applyProtection="1">
      <alignment horizontal="left" vertical="center" wrapText="1" indent="1"/>
      <protection locked="0"/>
    </xf>
    <xf numFmtId="1" fontId="62" fillId="5" borderId="57" xfId="0" applyNumberFormat="1" applyFont="1" applyFill="1" applyBorder="1" applyAlignment="1" applyProtection="1">
      <alignment horizontal="left" vertical="center" wrapText="1" indent="1"/>
      <protection locked="0"/>
    </xf>
    <xf numFmtId="1" fontId="62" fillId="5" borderId="58" xfId="0" applyNumberFormat="1" applyFont="1" applyFill="1" applyBorder="1" applyAlignment="1" applyProtection="1">
      <alignment horizontal="left" vertical="center" wrapText="1" indent="1"/>
      <protection locked="0"/>
    </xf>
    <xf numFmtId="1" fontId="62" fillId="5" borderId="59" xfId="0" applyNumberFormat="1" applyFont="1" applyFill="1" applyBorder="1" applyAlignment="1" applyProtection="1">
      <alignment horizontal="left" vertical="center" wrapText="1" indent="1"/>
      <protection locked="0"/>
    </xf>
    <xf numFmtId="1" fontId="62" fillId="5" borderId="60" xfId="0" applyNumberFormat="1" applyFont="1" applyFill="1" applyBorder="1" applyAlignment="1" applyProtection="1">
      <alignment horizontal="left" vertical="center" wrapText="1" indent="1"/>
      <protection locked="0"/>
    </xf>
    <xf numFmtId="0" fontId="62" fillId="5" borderId="19" xfId="0" applyFont="1" applyFill="1" applyBorder="1" applyAlignment="1" applyProtection="1">
      <alignment horizontal="left" vertical="top" wrapText="1" indent="1"/>
      <protection locked="0"/>
    </xf>
    <xf numFmtId="0" fontId="62" fillId="5" borderId="0" xfId="0" applyFont="1" applyFill="1" applyAlignment="1" applyProtection="1">
      <alignment horizontal="left" vertical="top" wrapText="1" indent="1"/>
      <protection locked="0"/>
    </xf>
    <xf numFmtId="0" fontId="62" fillId="5" borderId="20" xfId="0" applyFont="1" applyFill="1" applyBorder="1" applyAlignment="1" applyProtection="1">
      <alignment horizontal="left" vertical="top" wrapText="1" indent="1"/>
      <protection locked="0"/>
    </xf>
    <xf numFmtId="0" fontId="53" fillId="4" borderId="31" xfId="0" applyFont="1" applyFill="1" applyBorder="1" applyAlignment="1">
      <alignment horizontal="center"/>
    </xf>
    <xf numFmtId="0" fontId="53" fillId="4" borderId="32" xfId="0" applyFont="1" applyFill="1" applyBorder="1" applyAlignment="1">
      <alignment horizontal="center"/>
    </xf>
    <xf numFmtId="0" fontId="53" fillId="4" borderId="33" xfId="0" applyFont="1" applyFill="1" applyBorder="1" applyAlignment="1">
      <alignment horizontal="center"/>
    </xf>
    <xf numFmtId="0" fontId="66" fillId="20" borderId="0" xfId="0" applyFont="1" applyFill="1" applyAlignment="1">
      <alignment horizontal="left"/>
    </xf>
    <xf numFmtId="0" fontId="105" fillId="4" borderId="37" xfId="0" applyFont="1" applyFill="1" applyBorder="1" applyAlignment="1">
      <alignment horizontal="center"/>
    </xf>
    <xf numFmtId="0" fontId="105" fillId="4" borderId="38" xfId="0" applyFont="1" applyFill="1" applyBorder="1" applyAlignment="1">
      <alignment horizontal="center"/>
    </xf>
    <xf numFmtId="0" fontId="105" fillId="4" borderId="39" xfId="0" applyFont="1" applyFill="1" applyBorder="1" applyAlignment="1">
      <alignment horizontal="center"/>
    </xf>
    <xf numFmtId="0" fontId="58" fillId="2" borderId="0" xfId="0" applyFont="1" applyFill="1" applyAlignment="1">
      <alignment horizontal="left" wrapText="1"/>
    </xf>
    <xf numFmtId="0" fontId="86" fillId="2" borderId="0" xfId="0" applyFont="1" applyFill="1" applyAlignment="1">
      <alignment horizontal="left" wrapText="1"/>
    </xf>
    <xf numFmtId="0" fontId="58" fillId="9" borderId="0" xfId="0" applyFont="1" applyFill="1" applyAlignment="1">
      <alignment horizontal="center" vertical="top" wrapText="1"/>
    </xf>
    <xf numFmtId="0" fontId="53" fillId="9" borderId="0" xfId="0" applyFont="1" applyFill="1" applyAlignment="1">
      <alignment horizontal="center" wrapText="1"/>
    </xf>
    <xf numFmtId="0" fontId="110" fillId="20" borderId="0" xfId="0" applyFont="1" applyFill="1" applyAlignment="1">
      <alignment horizontal="left" vertical="top"/>
    </xf>
    <xf numFmtId="0" fontId="83" fillId="4" borderId="0" xfId="0" applyFont="1" applyFill="1" applyAlignment="1">
      <alignment horizontal="center" vertical="center"/>
    </xf>
    <xf numFmtId="0" fontId="58" fillId="7" borderId="87" xfId="0" applyFont="1" applyFill="1" applyBorder="1" applyAlignment="1" applyProtection="1">
      <alignment horizontal="center" vertical="top" wrapText="1"/>
      <protection locked="0"/>
    </xf>
    <xf numFmtId="0" fontId="58" fillId="7" borderId="9" xfId="0" applyFont="1" applyFill="1" applyBorder="1" applyAlignment="1" applyProtection="1">
      <alignment horizontal="center" vertical="top" wrapText="1"/>
      <protection locked="0"/>
    </xf>
    <xf numFmtId="0" fontId="58" fillId="7" borderId="10" xfId="0" applyFont="1" applyFill="1" applyBorder="1" applyAlignment="1" applyProtection="1">
      <alignment horizontal="center" vertical="top" wrapText="1"/>
      <protection locked="0"/>
    </xf>
    <xf numFmtId="0" fontId="58" fillId="7" borderId="89" xfId="0" applyFont="1" applyFill="1" applyBorder="1" applyAlignment="1" applyProtection="1">
      <alignment horizontal="center" vertical="top" wrapText="1"/>
      <protection locked="0"/>
    </xf>
    <xf numFmtId="0" fontId="58" fillId="7" borderId="0" xfId="0" applyFont="1" applyFill="1" applyAlignment="1" applyProtection="1">
      <alignment horizontal="center" vertical="top" wrapText="1"/>
      <protection locked="0"/>
    </xf>
    <xf numFmtId="0" fontId="58" fillId="5" borderId="87" xfId="0" applyFont="1" applyFill="1" applyBorder="1" applyAlignment="1" applyProtection="1">
      <alignment horizontal="center" vertical="top" wrapText="1"/>
      <protection locked="0"/>
    </xf>
    <xf numFmtId="0" fontId="58" fillId="5" borderId="9" xfId="0" applyFont="1" applyFill="1" applyBorder="1" applyAlignment="1" applyProtection="1">
      <alignment horizontal="center" vertical="top" wrapText="1"/>
      <protection locked="0"/>
    </xf>
    <xf numFmtId="0" fontId="58" fillId="5" borderId="10" xfId="0" applyFont="1" applyFill="1" applyBorder="1" applyAlignment="1" applyProtection="1">
      <alignment horizontal="center" vertical="top" wrapText="1"/>
      <protection locked="0"/>
    </xf>
    <xf numFmtId="166" fontId="94" fillId="5" borderId="80" xfId="0" applyNumberFormat="1" applyFont="1" applyFill="1" applyBorder="1" applyAlignment="1" applyProtection="1">
      <alignment horizontal="center" vertical="center" wrapText="1"/>
      <protection locked="0"/>
    </xf>
    <xf numFmtId="166" fontId="94" fillId="5" borderId="78" xfId="0" applyNumberFormat="1" applyFont="1" applyFill="1" applyBorder="1" applyAlignment="1" applyProtection="1">
      <alignment horizontal="center" vertical="center" wrapText="1"/>
      <protection locked="0"/>
    </xf>
    <xf numFmtId="166" fontId="94" fillId="5" borderId="79" xfId="0" applyNumberFormat="1" applyFont="1" applyFill="1" applyBorder="1" applyAlignment="1" applyProtection="1">
      <alignment horizontal="center" vertical="center" wrapText="1"/>
      <protection locked="0"/>
    </xf>
    <xf numFmtId="166" fontId="94" fillId="5" borderId="8" xfId="0" applyNumberFormat="1" applyFont="1" applyFill="1" applyBorder="1" applyAlignment="1" applyProtection="1">
      <alignment horizontal="center" vertical="center" wrapText="1"/>
      <protection locked="0"/>
    </xf>
    <xf numFmtId="166" fontId="94" fillId="5" borderId="9" xfId="0" applyNumberFormat="1" applyFont="1" applyFill="1" applyBorder="1" applyAlignment="1" applyProtection="1">
      <alignment horizontal="center" vertical="center" wrapText="1"/>
      <protection locked="0"/>
    </xf>
    <xf numFmtId="166" fontId="94" fillId="5" borderId="10" xfId="0" applyNumberFormat="1" applyFont="1" applyFill="1" applyBorder="1" applyAlignment="1" applyProtection="1">
      <alignment horizontal="center" vertical="center" wrapText="1"/>
      <protection locked="0"/>
    </xf>
    <xf numFmtId="166" fontId="94" fillId="5" borderId="5" xfId="0" applyNumberFormat="1" applyFont="1" applyFill="1" applyBorder="1" applyAlignment="1" applyProtection="1">
      <alignment horizontal="center" vertical="center" wrapText="1"/>
      <protection locked="0"/>
    </xf>
    <xf numFmtId="166" fontId="94" fillId="5" borderId="6" xfId="0" applyNumberFormat="1" applyFont="1" applyFill="1" applyBorder="1" applyAlignment="1" applyProtection="1">
      <alignment horizontal="center" vertical="center" wrapText="1"/>
      <protection locked="0"/>
    </xf>
    <xf numFmtId="166" fontId="94" fillId="5" borderId="7" xfId="0" applyNumberFormat="1" applyFont="1" applyFill="1" applyBorder="1" applyAlignment="1" applyProtection="1">
      <alignment horizontal="center" vertical="center" wrapText="1"/>
      <protection locked="0"/>
    </xf>
    <xf numFmtId="0" fontId="111" fillId="5" borderId="92" xfId="1" applyFont="1" applyFill="1" applyBorder="1" applyAlignment="1" applyProtection="1">
      <alignment horizontal="center" wrapText="1"/>
      <protection locked="0"/>
    </xf>
    <xf numFmtId="0" fontId="111" fillId="5" borderId="6" xfId="1" applyFont="1" applyFill="1" applyBorder="1" applyAlignment="1" applyProtection="1">
      <alignment horizontal="center" wrapText="1"/>
      <protection locked="0"/>
    </xf>
    <xf numFmtId="0" fontId="53" fillId="4" borderId="80" xfId="0" applyFont="1" applyFill="1" applyBorder="1" applyAlignment="1">
      <alignment horizontal="center"/>
    </xf>
    <xf numFmtId="0" fontId="53" fillId="4" borderId="78" xfId="0" applyFont="1" applyFill="1" applyBorder="1" applyAlignment="1">
      <alignment horizontal="center"/>
    </xf>
    <xf numFmtId="0" fontId="53" fillId="4" borderId="79" xfId="0" applyFont="1" applyFill="1" applyBorder="1" applyAlignment="1">
      <alignment horizontal="center"/>
    </xf>
    <xf numFmtId="0" fontId="82" fillId="18" borderId="0" xfId="0" applyFont="1" applyFill="1" applyAlignment="1">
      <alignment horizontal="center"/>
    </xf>
    <xf numFmtId="0" fontId="85" fillId="18" borderId="0" xfId="0" applyFont="1" applyFill="1" applyAlignment="1">
      <alignment horizontal="center" vertical="center"/>
    </xf>
    <xf numFmtId="49" fontId="94" fillId="5" borderId="80" xfId="0" applyNumberFormat="1" applyFont="1" applyFill="1" applyBorder="1" applyAlignment="1" applyProtection="1">
      <alignment horizontal="center" vertical="center" wrapText="1"/>
      <protection locked="0"/>
    </xf>
    <xf numFmtId="49" fontId="94" fillId="5" borderId="78" xfId="0" applyNumberFormat="1" applyFont="1" applyFill="1" applyBorder="1" applyAlignment="1" applyProtection="1">
      <alignment horizontal="center" vertical="center" wrapText="1"/>
      <protection locked="0"/>
    </xf>
    <xf numFmtId="49" fontId="94" fillId="5" borderId="79" xfId="0" applyNumberFormat="1" applyFont="1" applyFill="1" applyBorder="1" applyAlignment="1" applyProtection="1">
      <alignment horizontal="center" vertical="center" wrapText="1"/>
      <protection locked="0"/>
    </xf>
    <xf numFmtId="49" fontId="94" fillId="5" borderId="19" xfId="0" applyNumberFormat="1" applyFont="1" applyFill="1" applyBorder="1" applyAlignment="1" applyProtection="1">
      <alignment horizontal="center" vertical="center" wrapText="1"/>
      <protection locked="0"/>
    </xf>
    <xf numFmtId="49" fontId="94" fillId="5" borderId="0" xfId="0" applyNumberFormat="1" applyFont="1" applyFill="1" applyAlignment="1" applyProtection="1">
      <alignment horizontal="center" vertical="center" wrapText="1"/>
      <protection locked="0"/>
    </xf>
    <xf numFmtId="49" fontId="94" fillId="5" borderId="20" xfId="0" applyNumberFormat="1" applyFont="1" applyFill="1" applyBorder="1" applyAlignment="1" applyProtection="1">
      <alignment horizontal="center" vertical="center" wrapText="1"/>
      <protection locked="0"/>
    </xf>
    <xf numFmtId="0" fontId="53" fillId="4" borderId="80" xfId="0" applyFont="1" applyFill="1" applyBorder="1" applyAlignment="1">
      <alignment horizontal="center" wrapTex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108" fillId="4" borderId="85" xfId="0" applyFont="1" applyFill="1" applyBorder="1" applyAlignment="1">
      <alignment horizontal="center" vertical="top"/>
    </xf>
    <xf numFmtId="0" fontId="108" fillId="4" borderId="83" xfId="0" applyFont="1" applyFill="1" applyBorder="1" applyAlignment="1">
      <alignment horizontal="center" vertical="top"/>
    </xf>
    <xf numFmtId="0" fontId="108" fillId="4" borderId="86" xfId="0" applyFont="1" applyFill="1" applyBorder="1" applyAlignment="1">
      <alignment horizontal="center" vertical="top"/>
    </xf>
    <xf numFmtId="0" fontId="53" fillId="4" borderId="81" xfId="0" applyFont="1" applyFill="1" applyBorder="1" applyAlignment="1">
      <alignment horizontal="center"/>
    </xf>
    <xf numFmtId="0" fontId="108" fillId="4" borderId="82" xfId="0" applyFont="1" applyFill="1" applyBorder="1" applyAlignment="1">
      <alignment horizontal="center" vertical="top"/>
    </xf>
    <xf numFmtId="0" fontId="108" fillId="4" borderId="84" xfId="0" applyFont="1" applyFill="1" applyBorder="1" applyAlignment="1">
      <alignment horizontal="center" vertical="top"/>
    </xf>
    <xf numFmtId="0" fontId="103" fillId="20" borderId="0" xfId="0" applyFont="1" applyFill="1" applyAlignment="1">
      <alignment horizontal="center" vertical="top"/>
    </xf>
    <xf numFmtId="49" fontId="62" fillId="11" borderId="5" xfId="0" applyNumberFormat="1" applyFont="1" applyFill="1" applyBorder="1" applyAlignment="1" applyProtection="1">
      <alignment horizontal="left" vertical="center" wrapText="1" indent="1"/>
      <protection locked="0"/>
    </xf>
    <xf numFmtId="49" fontId="62" fillId="11" borderId="6" xfId="0" applyNumberFormat="1" applyFont="1" applyFill="1" applyBorder="1" applyAlignment="1" applyProtection="1">
      <alignment horizontal="left" vertical="center" wrapText="1" indent="1"/>
      <protection locked="0"/>
    </xf>
    <xf numFmtId="49" fontId="62" fillId="11" borderId="7" xfId="0" applyNumberFormat="1" applyFont="1" applyFill="1" applyBorder="1" applyAlignment="1" applyProtection="1">
      <alignment horizontal="left" vertical="center" wrapText="1" indent="1"/>
      <protection locked="0"/>
    </xf>
    <xf numFmtId="49" fontId="62" fillId="11" borderId="8" xfId="0" applyNumberFormat="1" applyFont="1" applyFill="1" applyBorder="1" applyAlignment="1" applyProtection="1">
      <alignment horizontal="left" vertical="center" wrapText="1" indent="1"/>
      <protection locked="0"/>
    </xf>
    <xf numFmtId="49" fontId="62" fillId="11" borderId="9" xfId="0" applyNumberFormat="1" applyFont="1" applyFill="1" applyBorder="1" applyAlignment="1" applyProtection="1">
      <alignment horizontal="left" vertical="center" wrapText="1" indent="1"/>
      <protection locked="0"/>
    </xf>
    <xf numFmtId="49" fontId="62" fillId="11" borderId="10" xfId="0" applyNumberFormat="1" applyFont="1" applyFill="1" applyBorder="1" applyAlignment="1" applyProtection="1">
      <alignment horizontal="left" vertical="center" wrapText="1" indent="1"/>
      <protection locked="0"/>
    </xf>
    <xf numFmtId="0" fontId="111" fillId="7" borderId="89" xfId="1" applyFont="1" applyFill="1" applyBorder="1" applyAlignment="1" applyProtection="1">
      <alignment horizontal="center" wrapText="1"/>
      <protection locked="0"/>
    </xf>
    <xf numFmtId="0" fontId="111" fillId="7" borderId="0" xfId="1" applyFont="1" applyFill="1" applyBorder="1" applyAlignment="1" applyProtection="1">
      <alignment horizontal="center" wrapText="1"/>
      <protection locked="0"/>
    </xf>
    <xf numFmtId="166" fontId="94" fillId="7" borderId="5" xfId="0" applyNumberFormat="1" applyFont="1" applyFill="1" applyBorder="1" applyAlignment="1" applyProtection="1">
      <alignment horizontal="center" vertical="center" wrapText="1"/>
      <protection locked="0"/>
    </xf>
    <xf numFmtId="166" fontId="94" fillId="7" borderId="6" xfId="0" applyNumberFormat="1" applyFont="1" applyFill="1" applyBorder="1" applyAlignment="1" applyProtection="1">
      <alignment horizontal="center" vertical="center" wrapText="1"/>
      <protection locked="0"/>
    </xf>
    <xf numFmtId="166" fontId="94" fillId="7" borderId="7" xfId="0" applyNumberFormat="1" applyFont="1" applyFill="1" applyBorder="1" applyAlignment="1" applyProtection="1">
      <alignment horizontal="center" vertical="center" wrapText="1"/>
      <protection locked="0"/>
    </xf>
    <xf numFmtId="166" fontId="94" fillId="7" borderId="8" xfId="0" applyNumberFormat="1" applyFont="1" applyFill="1" applyBorder="1" applyAlignment="1" applyProtection="1">
      <alignment horizontal="center" vertical="center" wrapText="1"/>
      <protection locked="0"/>
    </xf>
    <xf numFmtId="166" fontId="94" fillId="7" borderId="9" xfId="0" applyNumberFormat="1" applyFont="1" applyFill="1" applyBorder="1" applyAlignment="1" applyProtection="1">
      <alignment horizontal="center" vertical="center" wrapText="1"/>
      <protection locked="0"/>
    </xf>
    <xf numFmtId="166" fontId="94" fillId="7" borderId="10" xfId="0" applyNumberFormat="1" applyFont="1" applyFill="1" applyBorder="1" applyAlignment="1" applyProtection="1">
      <alignment horizontal="center" vertical="center" wrapText="1"/>
      <protection locked="0"/>
    </xf>
    <xf numFmtId="0" fontId="53" fillId="4" borderId="77" xfId="0" applyFont="1" applyFill="1" applyBorder="1" applyAlignment="1">
      <alignment horizontal="center"/>
    </xf>
    <xf numFmtId="49" fontId="94" fillId="7" borderId="5" xfId="0" applyNumberFormat="1" applyFont="1" applyFill="1" applyBorder="1" applyAlignment="1" applyProtection="1">
      <alignment horizontal="center" vertical="center" wrapText="1"/>
      <protection locked="0"/>
    </xf>
    <xf numFmtId="49" fontId="94" fillId="7" borderId="6" xfId="0" applyNumberFormat="1" applyFont="1" applyFill="1" applyBorder="1" applyAlignment="1" applyProtection="1">
      <alignment horizontal="center" vertical="center" wrapText="1"/>
      <protection locked="0"/>
    </xf>
    <xf numFmtId="49" fontId="94" fillId="7" borderId="90" xfId="0" applyNumberFormat="1" applyFont="1" applyFill="1" applyBorder="1" applyAlignment="1" applyProtection="1">
      <alignment horizontal="center" vertical="center" wrapText="1"/>
      <protection locked="0"/>
    </xf>
    <xf numFmtId="49" fontId="94" fillId="7" borderId="8" xfId="0" applyNumberFormat="1" applyFont="1" applyFill="1" applyBorder="1" applyAlignment="1" applyProtection="1">
      <alignment horizontal="center" vertical="center" wrapText="1"/>
      <protection locked="0"/>
    </xf>
    <xf numFmtId="49" fontId="94" fillId="7" borderId="9" xfId="0" applyNumberFormat="1" applyFont="1" applyFill="1" applyBorder="1" applyAlignment="1" applyProtection="1">
      <alignment horizontal="center" vertical="center" wrapText="1"/>
      <protection locked="0"/>
    </xf>
    <xf numFmtId="49" fontId="94" fillId="7" borderId="91" xfId="0" applyNumberFormat="1" applyFont="1" applyFill="1" applyBorder="1" applyAlignment="1" applyProtection="1">
      <alignment horizontal="center" vertical="center" wrapText="1"/>
      <protection locked="0"/>
    </xf>
    <xf numFmtId="49" fontId="107" fillId="7" borderId="5" xfId="0" applyNumberFormat="1" applyFont="1" applyFill="1" applyBorder="1" applyAlignment="1" applyProtection="1">
      <alignment horizontal="center" vertical="center" wrapText="1"/>
      <protection locked="0"/>
    </xf>
    <xf numFmtId="49" fontId="107" fillId="7" borderId="6" xfId="0" applyNumberFormat="1" applyFont="1" applyFill="1" applyBorder="1" applyAlignment="1" applyProtection="1">
      <alignment horizontal="center" vertical="center" wrapText="1"/>
      <protection locked="0"/>
    </xf>
    <xf numFmtId="49" fontId="107" fillId="7" borderId="90" xfId="0" applyNumberFormat="1" applyFont="1" applyFill="1" applyBorder="1" applyAlignment="1" applyProtection="1">
      <alignment horizontal="center" vertical="center" wrapText="1"/>
      <protection locked="0"/>
    </xf>
    <xf numFmtId="49" fontId="107" fillId="7" borderId="8" xfId="0" applyNumberFormat="1" applyFont="1" applyFill="1" applyBorder="1" applyAlignment="1" applyProtection="1">
      <alignment horizontal="center" vertical="center" wrapText="1"/>
      <protection locked="0"/>
    </xf>
    <xf numFmtId="49" fontId="107" fillId="7" borderId="9" xfId="0" applyNumberFormat="1" applyFont="1" applyFill="1" applyBorder="1" applyAlignment="1" applyProtection="1">
      <alignment horizontal="center" vertical="center" wrapText="1"/>
      <protection locked="0"/>
    </xf>
    <xf numFmtId="49" fontId="107" fillId="7" borderId="91" xfId="0" applyNumberFormat="1" applyFont="1" applyFill="1" applyBorder="1" applyAlignment="1" applyProtection="1">
      <alignment horizontal="center" vertical="center" wrapText="1"/>
      <protection locked="0"/>
    </xf>
    <xf numFmtId="49" fontId="94" fillId="5" borderId="5" xfId="0" applyNumberFormat="1" applyFont="1" applyFill="1" applyBorder="1" applyAlignment="1" applyProtection="1">
      <alignment horizontal="center" vertical="center" wrapText="1"/>
      <protection locked="0"/>
    </xf>
    <xf numFmtId="49" fontId="94" fillId="5" borderId="6" xfId="0" applyNumberFormat="1" applyFont="1" applyFill="1" applyBorder="1" applyAlignment="1" applyProtection="1">
      <alignment horizontal="center" vertical="center" wrapText="1"/>
      <protection locked="0"/>
    </xf>
    <xf numFmtId="49" fontId="94" fillId="5" borderId="90" xfId="0" applyNumberFormat="1" applyFont="1" applyFill="1" applyBorder="1" applyAlignment="1" applyProtection="1">
      <alignment horizontal="center" vertical="center" wrapText="1"/>
      <protection locked="0"/>
    </xf>
    <xf numFmtId="49" fontId="94" fillId="5" borderId="8" xfId="0" applyNumberFormat="1" applyFont="1" applyFill="1" applyBorder="1" applyAlignment="1" applyProtection="1">
      <alignment horizontal="center" vertical="center" wrapText="1"/>
      <protection locked="0"/>
    </xf>
    <xf numFmtId="49" fontId="94" fillId="5" borderId="9" xfId="0" applyNumberFormat="1" applyFont="1" applyFill="1" applyBorder="1" applyAlignment="1" applyProtection="1">
      <alignment horizontal="center" vertical="center" wrapText="1"/>
      <protection locked="0"/>
    </xf>
    <xf numFmtId="49" fontId="94" fillId="5" borderId="91" xfId="0" applyNumberFormat="1" applyFont="1" applyFill="1" applyBorder="1" applyAlignment="1" applyProtection="1">
      <alignment horizontal="center" vertical="center" wrapText="1"/>
      <protection locked="0"/>
    </xf>
    <xf numFmtId="0" fontId="108" fillId="4" borderId="85" xfId="0" applyFont="1" applyFill="1" applyBorder="1" applyAlignment="1">
      <alignment horizontal="center" vertical="top" wrapText="1"/>
    </xf>
    <xf numFmtId="0" fontId="108" fillId="4" borderId="83" xfId="0" applyFont="1" applyFill="1" applyBorder="1" applyAlignment="1">
      <alignment horizontal="center" vertical="top" wrapText="1"/>
    </xf>
    <xf numFmtId="0" fontId="108" fillId="4" borderId="84" xfId="0" applyFont="1" applyFill="1" applyBorder="1" applyAlignment="1">
      <alignment horizontal="center" vertical="top" wrapText="1"/>
    </xf>
    <xf numFmtId="49" fontId="94" fillId="7" borderId="7" xfId="0" applyNumberFormat="1" applyFont="1" applyFill="1" applyBorder="1" applyAlignment="1" applyProtection="1">
      <alignment horizontal="center" vertical="center" wrapText="1"/>
      <protection locked="0"/>
    </xf>
    <xf numFmtId="49" fontId="94" fillId="7" borderId="10" xfId="0" applyNumberFormat="1" applyFont="1" applyFill="1" applyBorder="1" applyAlignment="1" applyProtection="1">
      <alignment horizontal="center" vertical="center" wrapText="1"/>
      <protection locked="0"/>
    </xf>
    <xf numFmtId="49" fontId="94" fillId="5" borderId="7" xfId="0" applyNumberFormat="1" applyFont="1" applyFill="1" applyBorder="1" applyAlignment="1" applyProtection="1">
      <alignment horizontal="center" vertical="center" wrapText="1"/>
      <protection locked="0"/>
    </xf>
    <xf numFmtId="49" fontId="94" fillId="5" borderId="10" xfId="0" applyNumberFormat="1" applyFont="1" applyFill="1" applyBorder="1" applyAlignment="1" applyProtection="1">
      <alignment horizontal="center" vertical="center" wrapText="1"/>
      <protection locked="0"/>
    </xf>
    <xf numFmtId="49" fontId="94" fillId="5" borderId="81" xfId="0" applyNumberFormat="1" applyFont="1" applyFill="1" applyBorder="1" applyAlignment="1" applyProtection="1">
      <alignment horizontal="center" vertical="center" wrapText="1"/>
      <protection locked="0"/>
    </xf>
    <xf numFmtId="49" fontId="94" fillId="5" borderId="88" xfId="0" applyNumberFormat="1" applyFont="1" applyFill="1" applyBorder="1" applyAlignment="1" applyProtection="1">
      <alignment horizontal="center" vertical="center" wrapText="1"/>
      <protection locked="0"/>
    </xf>
    <xf numFmtId="49" fontId="107" fillId="5" borderId="19" xfId="0" applyNumberFormat="1" applyFont="1" applyFill="1" applyBorder="1" applyAlignment="1" applyProtection="1">
      <alignment horizontal="center" vertical="center" wrapText="1"/>
      <protection locked="0"/>
    </xf>
    <xf numFmtId="49" fontId="107" fillId="5" borderId="0" xfId="0" applyNumberFormat="1" applyFont="1" applyFill="1" applyAlignment="1" applyProtection="1">
      <alignment horizontal="center" vertical="center" wrapText="1"/>
      <protection locked="0"/>
    </xf>
    <xf numFmtId="49" fontId="107" fillId="5" borderId="88" xfId="0" applyNumberFormat="1" applyFont="1" applyFill="1" applyBorder="1" applyAlignment="1" applyProtection="1">
      <alignment horizontal="center" vertical="center" wrapText="1"/>
      <protection locked="0"/>
    </xf>
    <xf numFmtId="0" fontId="111" fillId="5" borderId="77" xfId="1" applyFont="1" applyFill="1" applyBorder="1" applyAlignment="1" applyProtection="1">
      <alignment horizontal="center" wrapText="1"/>
      <protection locked="0"/>
    </xf>
    <xf numFmtId="0" fontId="111" fillId="5" borderId="78" xfId="1" applyFont="1" applyFill="1" applyBorder="1" applyAlignment="1" applyProtection="1">
      <alignment horizontal="center" wrapText="1"/>
      <protection locked="0"/>
    </xf>
    <xf numFmtId="166" fontId="94" fillId="7" borderId="19" xfId="0" applyNumberFormat="1" applyFont="1" applyFill="1" applyBorder="1" applyAlignment="1" applyProtection="1">
      <alignment horizontal="center" vertical="center" wrapText="1"/>
      <protection locked="0"/>
    </xf>
    <xf numFmtId="166" fontId="94" fillId="7" borderId="0" xfId="0" applyNumberFormat="1" applyFont="1" applyFill="1" applyAlignment="1" applyProtection="1">
      <alignment horizontal="center" vertical="center" wrapText="1"/>
      <protection locked="0"/>
    </xf>
    <xf numFmtId="166" fontId="94" fillId="7" borderId="20" xfId="0" applyNumberFormat="1" applyFont="1" applyFill="1" applyBorder="1" applyAlignment="1" applyProtection="1">
      <alignment horizontal="center" vertical="center" wrapText="1"/>
      <protection locked="0"/>
    </xf>
    <xf numFmtId="49" fontId="94" fillId="7" borderId="19" xfId="0" applyNumberFormat="1" applyFont="1" applyFill="1" applyBorder="1" applyAlignment="1" applyProtection="1">
      <alignment horizontal="center" vertical="center" wrapText="1"/>
      <protection locked="0"/>
    </xf>
    <xf numFmtId="49" fontId="94" fillId="7" borderId="0" xfId="0" applyNumberFormat="1" applyFont="1" applyFill="1" applyAlignment="1" applyProtection="1">
      <alignment horizontal="center" vertical="center" wrapText="1"/>
      <protection locked="0"/>
    </xf>
    <xf numFmtId="49" fontId="94" fillId="7" borderId="20" xfId="0" applyNumberFormat="1" applyFont="1" applyFill="1" applyBorder="1" applyAlignment="1" applyProtection="1">
      <alignment horizontal="center" vertical="center" wrapText="1"/>
      <protection locked="0"/>
    </xf>
    <xf numFmtId="0" fontId="53" fillId="2" borderId="0" xfId="0" applyFont="1" applyFill="1" applyAlignment="1">
      <alignment horizontal="right" wrapText="1" indent="1"/>
    </xf>
    <xf numFmtId="0" fontId="53" fillId="2" borderId="20" xfId="0" applyFont="1" applyFill="1" applyBorder="1" applyAlignment="1">
      <alignment horizontal="right" wrapText="1" indent="1"/>
    </xf>
    <xf numFmtId="0" fontId="58" fillId="2" borderId="0" xfId="0" applyFont="1" applyFill="1" applyAlignment="1">
      <alignment horizontal="right" vertical="top" indent="1"/>
    </xf>
    <xf numFmtId="0" fontId="58" fillId="2" borderId="20" xfId="0" applyFont="1" applyFill="1" applyBorder="1" applyAlignment="1">
      <alignment horizontal="right" vertical="top" indent="1"/>
    </xf>
    <xf numFmtId="49" fontId="94" fillId="7" borderId="88" xfId="0" applyNumberFormat="1" applyFont="1" applyFill="1" applyBorder="1" applyAlignment="1" applyProtection="1">
      <alignment horizontal="center" vertical="center" wrapText="1"/>
      <protection locked="0"/>
    </xf>
    <xf numFmtId="0" fontId="111" fillId="7" borderId="92" xfId="1" applyFont="1" applyFill="1" applyBorder="1" applyAlignment="1" applyProtection="1">
      <alignment horizontal="center" wrapText="1"/>
      <protection locked="0"/>
    </xf>
    <xf numFmtId="0" fontId="111" fillId="7" borderId="6" xfId="1" applyFont="1" applyFill="1" applyBorder="1" applyAlignment="1" applyProtection="1">
      <alignment horizontal="center" wrapText="1"/>
      <protection locked="0"/>
    </xf>
    <xf numFmtId="0" fontId="58" fillId="7" borderId="82" xfId="0" applyFont="1" applyFill="1" applyBorder="1" applyAlignment="1" applyProtection="1">
      <alignment horizontal="center" vertical="top" wrapText="1"/>
      <protection locked="0"/>
    </xf>
    <xf numFmtId="0" fontId="58" fillId="7" borderId="83" xfId="0" applyFont="1" applyFill="1" applyBorder="1" applyAlignment="1" applyProtection="1">
      <alignment horizontal="center" vertical="top" wrapText="1"/>
      <protection locked="0"/>
    </xf>
    <xf numFmtId="166" fontId="94" fillId="7" borderId="85" xfId="0" applyNumberFormat="1" applyFont="1" applyFill="1" applyBorder="1" applyAlignment="1" applyProtection="1">
      <alignment horizontal="center" vertical="center" wrapText="1"/>
      <protection locked="0"/>
    </xf>
    <xf numFmtId="166" fontId="94" fillId="7" borderId="83" xfId="0" applyNumberFormat="1" applyFont="1" applyFill="1" applyBorder="1" applyAlignment="1" applyProtection="1">
      <alignment horizontal="center" vertical="center" wrapText="1"/>
      <protection locked="0"/>
    </xf>
    <xf numFmtId="166" fontId="94" fillId="7" borderId="84" xfId="0" applyNumberFormat="1" applyFont="1" applyFill="1" applyBorder="1" applyAlignment="1" applyProtection="1">
      <alignment horizontal="center" vertical="center" wrapText="1"/>
      <protection locked="0"/>
    </xf>
    <xf numFmtId="49" fontId="94" fillId="7" borderId="85" xfId="0" applyNumberFormat="1" applyFont="1" applyFill="1" applyBorder="1" applyAlignment="1" applyProtection="1">
      <alignment horizontal="center" vertical="center" wrapText="1"/>
      <protection locked="0"/>
    </xf>
    <xf numFmtId="49" fontId="94" fillId="7" borderId="83" xfId="0" applyNumberFormat="1" applyFont="1" applyFill="1" applyBorder="1" applyAlignment="1" applyProtection="1">
      <alignment horizontal="center" vertical="center" wrapText="1"/>
      <protection locked="0"/>
    </xf>
    <xf numFmtId="49" fontId="94" fillId="7" borderId="84" xfId="0" applyNumberFormat="1" applyFont="1" applyFill="1" applyBorder="1" applyAlignment="1" applyProtection="1">
      <alignment horizontal="center" vertical="center" wrapText="1"/>
      <protection locked="0"/>
    </xf>
    <xf numFmtId="49" fontId="94" fillId="7" borderId="86" xfId="0" applyNumberFormat="1" applyFont="1" applyFill="1" applyBorder="1" applyAlignment="1" applyProtection="1">
      <alignment horizontal="center" vertical="center" wrapText="1"/>
      <protection locked="0"/>
    </xf>
    <xf numFmtId="0" fontId="29" fillId="5" borderId="92" xfId="1" applyFont="1" applyFill="1" applyBorder="1" applyAlignment="1" applyProtection="1">
      <alignment horizontal="center" vertical="top" wrapText="1"/>
      <protection locked="0"/>
    </xf>
    <xf numFmtId="0" fontId="29" fillId="5" borderId="6" xfId="1" applyFont="1" applyFill="1" applyBorder="1" applyAlignment="1" applyProtection="1">
      <alignment horizontal="center" vertical="top" wrapText="1"/>
      <protection locked="0"/>
    </xf>
    <xf numFmtId="0" fontId="62" fillId="10" borderId="94" xfId="0" applyFont="1" applyFill="1" applyBorder="1" applyAlignment="1" applyProtection="1">
      <alignment horizontal="center" vertical="center"/>
      <protection locked="0"/>
    </xf>
    <xf numFmtId="0" fontId="62" fillId="10" borderId="93" xfId="0" applyFont="1" applyFill="1" applyBorder="1" applyAlignment="1" applyProtection="1">
      <alignment horizontal="center" vertical="center"/>
      <protection locked="0"/>
    </xf>
    <xf numFmtId="0" fontId="62" fillId="10" borderId="95" xfId="0" applyFont="1" applyFill="1" applyBorder="1" applyAlignment="1" applyProtection="1">
      <alignment horizontal="center" vertical="center"/>
      <protection locked="0"/>
    </xf>
    <xf numFmtId="0" fontId="62" fillId="10" borderId="96" xfId="0" applyFont="1" applyFill="1" applyBorder="1" applyAlignment="1" applyProtection="1">
      <alignment horizontal="center" vertical="center"/>
      <protection locked="0"/>
    </xf>
    <xf numFmtId="0" fontId="62" fillId="10" borderId="97" xfId="0" applyFont="1" applyFill="1" applyBorder="1" applyAlignment="1" applyProtection="1">
      <alignment horizontal="center" vertical="center"/>
      <protection locked="0"/>
    </xf>
    <xf numFmtId="0" fontId="62" fillId="10" borderId="98" xfId="0" applyFont="1" applyFill="1" applyBorder="1" applyAlignment="1" applyProtection="1">
      <alignment horizontal="center" vertical="center"/>
      <protection locked="0"/>
    </xf>
    <xf numFmtId="0" fontId="62" fillId="10" borderId="110" xfId="0" applyFont="1" applyFill="1" applyBorder="1" applyAlignment="1" applyProtection="1">
      <alignment horizontal="center" vertical="center"/>
      <protection locked="0"/>
    </xf>
    <xf numFmtId="0" fontId="62" fillId="10" borderId="0" xfId="0" applyFont="1" applyFill="1" applyAlignment="1" applyProtection="1">
      <alignment horizontal="center" vertical="center"/>
      <protection locked="0"/>
    </xf>
    <xf numFmtId="0" fontId="62" fillId="10" borderId="111" xfId="0" applyFont="1" applyFill="1" applyBorder="1" applyAlignment="1" applyProtection="1">
      <alignment horizontal="center" vertical="center"/>
      <protection locked="0"/>
    </xf>
    <xf numFmtId="49" fontId="62" fillId="5" borderId="48" xfId="0" applyNumberFormat="1" applyFont="1" applyFill="1" applyBorder="1" applyAlignment="1" applyProtection="1">
      <alignment horizontal="left" vertical="center" wrapText="1" indent="1"/>
      <protection locked="0"/>
    </xf>
    <xf numFmtId="49" fontId="62" fillId="5" borderId="49" xfId="0" applyNumberFormat="1" applyFont="1" applyFill="1" applyBorder="1" applyAlignment="1" applyProtection="1">
      <alignment horizontal="left" vertical="center" wrapText="1" indent="1"/>
      <protection locked="0"/>
    </xf>
    <xf numFmtId="49" fontId="62" fillId="7" borderId="40" xfId="0" applyNumberFormat="1" applyFont="1" applyFill="1" applyBorder="1" applyAlignment="1" applyProtection="1">
      <alignment horizontal="left" vertical="center" wrapText="1" indent="1"/>
      <protection locked="0"/>
    </xf>
    <xf numFmtId="49" fontId="62" fillId="7" borderId="43" xfId="0" applyNumberFormat="1" applyFont="1" applyFill="1" applyBorder="1" applyAlignment="1" applyProtection="1">
      <alignment horizontal="left" vertical="center" wrapText="1" indent="1"/>
      <protection locked="0"/>
    </xf>
    <xf numFmtId="49" fontId="62" fillId="5" borderId="40" xfId="0" applyNumberFormat="1" applyFont="1" applyFill="1" applyBorder="1" applyAlignment="1" applyProtection="1">
      <alignment horizontal="left" vertical="center" wrapText="1" indent="1"/>
      <protection locked="0"/>
    </xf>
    <xf numFmtId="49" fontId="62" fillId="5" borderId="43" xfId="0" applyNumberFormat="1" applyFont="1" applyFill="1" applyBorder="1" applyAlignment="1" applyProtection="1">
      <alignment horizontal="left" vertical="center" wrapText="1" indent="1"/>
      <protection locked="0"/>
    </xf>
    <xf numFmtId="49" fontId="62" fillId="7" borderId="44" xfId="0" applyNumberFormat="1" applyFont="1" applyFill="1" applyBorder="1" applyAlignment="1" applyProtection="1">
      <alignment horizontal="left" vertical="center" wrapText="1" indent="1"/>
      <protection locked="0"/>
    </xf>
    <xf numFmtId="49" fontId="62" fillId="7" borderId="45" xfId="0" applyNumberFormat="1" applyFont="1" applyFill="1" applyBorder="1" applyAlignment="1" applyProtection="1">
      <alignment horizontal="left" vertical="center" wrapText="1" indent="1"/>
      <protection locked="0"/>
    </xf>
    <xf numFmtId="0" fontId="62" fillId="5" borderId="47" xfId="0" applyFont="1" applyFill="1" applyBorder="1" applyAlignment="1" applyProtection="1">
      <alignment horizontal="left" vertical="center" wrapText="1" indent="1"/>
      <protection locked="0"/>
    </xf>
    <xf numFmtId="0" fontId="62" fillId="5" borderId="48" xfId="0" applyFont="1" applyFill="1" applyBorder="1" applyAlignment="1" applyProtection="1">
      <alignment horizontal="left" vertical="center" wrapText="1" indent="1"/>
      <protection locked="0"/>
    </xf>
    <xf numFmtId="0" fontId="62" fillId="7" borderId="50" xfId="0" applyFont="1" applyFill="1" applyBorder="1" applyAlignment="1" applyProtection="1">
      <alignment horizontal="left" vertical="center" wrapText="1" indent="1"/>
      <protection locked="0"/>
    </xf>
    <xf numFmtId="0" fontId="62" fillId="7" borderId="40" xfId="0" applyFont="1" applyFill="1" applyBorder="1" applyAlignment="1" applyProtection="1">
      <alignment horizontal="left" vertical="center" wrapText="1" indent="1"/>
      <protection locked="0"/>
    </xf>
    <xf numFmtId="0" fontId="62" fillId="5" borderId="50" xfId="0" applyFont="1" applyFill="1" applyBorder="1" applyAlignment="1" applyProtection="1">
      <alignment horizontal="left" vertical="center" wrapText="1" indent="1"/>
      <protection locked="0"/>
    </xf>
    <xf numFmtId="0" fontId="62" fillId="5" borderId="40" xfId="0" applyFont="1" applyFill="1" applyBorder="1" applyAlignment="1" applyProtection="1">
      <alignment horizontal="left" vertical="center" wrapText="1" indent="1"/>
      <protection locked="0"/>
    </xf>
    <xf numFmtId="0" fontId="62" fillId="7" borderId="46" xfId="0" applyFont="1" applyFill="1" applyBorder="1" applyAlignment="1" applyProtection="1">
      <alignment horizontal="left" vertical="center" wrapText="1" indent="1"/>
      <protection locked="0"/>
    </xf>
    <xf numFmtId="0" fontId="62" fillId="7" borderId="44" xfId="0" applyFont="1" applyFill="1" applyBorder="1" applyAlignment="1" applyProtection="1">
      <alignment horizontal="left" vertical="center" wrapText="1" indent="1"/>
      <protection locked="0"/>
    </xf>
    <xf numFmtId="0" fontId="62" fillId="10" borderId="52" xfId="0" applyFont="1" applyFill="1" applyBorder="1" applyAlignment="1" applyProtection="1">
      <alignment horizontal="center"/>
      <protection locked="0"/>
    </xf>
    <xf numFmtId="0" fontId="62" fillId="10" borderId="53" xfId="0" applyFont="1" applyFill="1" applyBorder="1" applyAlignment="1" applyProtection="1">
      <alignment horizontal="center"/>
      <protection locked="0"/>
    </xf>
    <xf numFmtId="0" fontId="62" fillId="10" borderId="54" xfId="0" applyFont="1" applyFill="1" applyBorder="1" applyAlignment="1" applyProtection="1">
      <alignment horizontal="center"/>
      <protection locked="0"/>
    </xf>
    <xf numFmtId="0" fontId="58" fillId="2" borderId="19" xfId="0" applyFont="1" applyFill="1" applyBorder="1" applyAlignment="1">
      <alignment horizontal="left"/>
    </xf>
    <xf numFmtId="0" fontId="58" fillId="2" borderId="0" xfId="0" applyFont="1" applyFill="1" applyAlignment="1">
      <alignment horizontal="left"/>
    </xf>
    <xf numFmtId="49" fontId="62" fillId="5" borderId="21" xfId="0" applyNumberFormat="1" applyFont="1" applyFill="1" applyBorder="1" applyAlignment="1" applyProtection="1">
      <alignment horizontal="left" vertical="center" wrapText="1" indent="1"/>
      <protection locked="0"/>
    </xf>
    <xf numFmtId="49" fontId="62" fillId="5" borderId="22" xfId="0" applyNumberFormat="1" applyFont="1" applyFill="1" applyBorder="1" applyAlignment="1" applyProtection="1">
      <alignment horizontal="left" vertical="center" wrapText="1" indent="1"/>
      <protection locked="0"/>
    </xf>
    <xf numFmtId="49" fontId="62" fillId="5" borderId="23" xfId="0" applyNumberFormat="1" applyFont="1" applyFill="1" applyBorder="1" applyAlignment="1" applyProtection="1">
      <alignment horizontal="left" vertical="center" wrapText="1" indent="1"/>
      <protection locked="0"/>
    </xf>
    <xf numFmtId="0" fontId="62" fillId="5" borderId="65" xfId="0" applyFont="1" applyFill="1" applyBorder="1" applyAlignment="1" applyProtection="1">
      <alignment horizontal="left" vertical="center" wrapText="1" indent="1"/>
      <protection locked="0"/>
    </xf>
    <xf numFmtId="0" fontId="62" fillId="5" borderId="99" xfId="0" applyFont="1" applyFill="1" applyBorder="1" applyAlignment="1" applyProtection="1">
      <alignment horizontal="left" vertical="center" wrapText="1" indent="1"/>
      <protection locked="0"/>
    </xf>
    <xf numFmtId="0" fontId="62" fillId="5" borderId="100" xfId="0" applyFont="1" applyFill="1" applyBorder="1" applyAlignment="1" applyProtection="1">
      <alignment horizontal="left" vertical="center" wrapText="1" indent="1"/>
      <protection locked="0"/>
    </xf>
    <xf numFmtId="0" fontId="62" fillId="7" borderId="65" xfId="0" applyFont="1" applyFill="1" applyBorder="1" applyAlignment="1" applyProtection="1">
      <alignment horizontal="left" vertical="center" wrapText="1" indent="1"/>
      <protection locked="0"/>
    </xf>
    <xf numFmtId="0" fontId="62" fillId="7" borderId="99" xfId="0" applyFont="1" applyFill="1" applyBorder="1" applyAlignment="1" applyProtection="1">
      <alignment horizontal="left" vertical="center" wrapText="1" indent="1"/>
      <protection locked="0"/>
    </xf>
    <xf numFmtId="0" fontId="62" fillId="7" borderId="100" xfId="0" applyFont="1" applyFill="1" applyBorder="1" applyAlignment="1" applyProtection="1">
      <alignment horizontal="left" vertical="center" wrapText="1" indent="1"/>
      <protection locked="0"/>
    </xf>
    <xf numFmtId="0" fontId="62" fillId="7" borderId="68" xfId="0" applyFont="1" applyFill="1" applyBorder="1" applyAlignment="1" applyProtection="1">
      <alignment horizontal="left" vertical="center" wrapText="1" indent="1"/>
      <protection locked="0"/>
    </xf>
    <xf numFmtId="0" fontId="62" fillId="7" borderId="103" xfId="0" applyFont="1" applyFill="1" applyBorder="1" applyAlignment="1" applyProtection="1">
      <alignment horizontal="left" vertical="center" wrapText="1" indent="1"/>
      <protection locked="0"/>
    </xf>
    <xf numFmtId="0" fontId="62" fillId="7" borderId="104" xfId="0" applyFont="1" applyFill="1" applyBorder="1" applyAlignment="1" applyProtection="1">
      <alignment horizontal="left" vertical="center" wrapText="1" indent="1"/>
      <protection locked="0"/>
    </xf>
    <xf numFmtId="0" fontId="98" fillId="4" borderId="66" xfId="0" applyFont="1" applyFill="1" applyBorder="1" applyAlignment="1">
      <alignment horizontal="left" vertical="top"/>
    </xf>
    <xf numFmtId="0" fontId="98" fillId="4" borderId="38" xfId="0" applyFont="1" applyFill="1" applyBorder="1" applyAlignment="1">
      <alignment horizontal="left" vertical="top"/>
    </xf>
    <xf numFmtId="0" fontId="98" fillId="4" borderId="101" xfId="0" applyFont="1" applyFill="1" applyBorder="1" applyAlignment="1">
      <alignment horizontal="left" vertical="top"/>
    </xf>
    <xf numFmtId="0" fontId="90" fillId="4" borderId="102" xfId="0" applyFont="1" applyFill="1" applyBorder="1" applyAlignment="1">
      <alignment horizontal="left" vertical="center"/>
    </xf>
    <xf numFmtId="0" fontId="90" fillId="4" borderId="70" xfId="0" applyFont="1" applyFill="1" applyBorder="1" applyAlignment="1">
      <alignment horizontal="left" vertical="center"/>
    </xf>
    <xf numFmtId="0" fontId="90" fillId="4" borderId="71" xfId="0" applyFont="1" applyFill="1" applyBorder="1" applyAlignment="1">
      <alignment horizontal="left" vertical="center"/>
    </xf>
    <xf numFmtId="0" fontId="90" fillId="4" borderId="69" xfId="0" applyFont="1" applyFill="1" applyBorder="1" applyAlignment="1">
      <alignment horizontal="left" vertical="center"/>
    </xf>
    <xf numFmtId="0" fontId="90" fillId="4" borderId="105" xfId="0" applyFont="1" applyFill="1" applyBorder="1" applyAlignment="1">
      <alignment horizontal="left" vertical="center"/>
    </xf>
    <xf numFmtId="0" fontId="98" fillId="4" borderId="72" xfId="0" applyFont="1" applyFill="1" applyBorder="1" applyAlignment="1">
      <alignment horizontal="left" vertical="top"/>
    </xf>
    <xf numFmtId="0" fontId="98" fillId="4" borderId="73" xfId="0" applyFont="1" applyFill="1" applyBorder="1" applyAlignment="1">
      <alignment horizontal="left" vertical="top"/>
    </xf>
    <xf numFmtId="0" fontId="62" fillId="5" borderId="106" xfId="0" applyFont="1" applyFill="1" applyBorder="1" applyAlignment="1" applyProtection="1">
      <alignment horizontal="left" vertical="center" wrapText="1" indent="1"/>
      <protection locked="0"/>
    </xf>
    <xf numFmtId="0" fontId="62" fillId="5" borderId="107" xfId="0" applyFont="1" applyFill="1" applyBorder="1" applyAlignment="1" applyProtection="1">
      <alignment horizontal="left" vertical="center" wrapText="1" indent="1"/>
      <protection locked="0"/>
    </xf>
    <xf numFmtId="0" fontId="62" fillId="7" borderId="106" xfId="0" applyFont="1" applyFill="1" applyBorder="1" applyAlignment="1" applyProtection="1">
      <alignment horizontal="left" vertical="center" wrapText="1" indent="1"/>
      <protection locked="0"/>
    </xf>
    <xf numFmtId="0" fontId="62" fillId="7" borderId="107" xfId="0" applyFont="1" applyFill="1" applyBorder="1" applyAlignment="1" applyProtection="1">
      <alignment horizontal="left" vertical="center" wrapText="1" indent="1"/>
      <protection locked="0"/>
    </xf>
    <xf numFmtId="0" fontId="62" fillId="7" borderId="108" xfId="0" applyFont="1" applyFill="1" applyBorder="1" applyAlignment="1" applyProtection="1">
      <alignment horizontal="left" vertical="center" wrapText="1" indent="1"/>
      <protection locked="0"/>
    </xf>
    <xf numFmtId="0" fontId="62" fillId="7" borderId="109" xfId="0" applyFont="1" applyFill="1" applyBorder="1" applyAlignment="1" applyProtection="1">
      <alignment horizontal="left" vertical="center" wrapText="1" indent="1"/>
      <protection locked="0"/>
    </xf>
    <xf numFmtId="0" fontId="62" fillId="5" borderId="65" xfId="0" applyFont="1" applyFill="1" applyBorder="1" applyAlignment="1" applyProtection="1">
      <alignment horizontal="center" vertical="center" wrapText="1"/>
      <protection locked="0"/>
    </xf>
    <xf numFmtId="0" fontId="62" fillId="5" borderId="99" xfId="0" applyFont="1" applyFill="1" applyBorder="1" applyAlignment="1" applyProtection="1">
      <alignment horizontal="center" vertical="center" wrapText="1"/>
      <protection locked="0"/>
    </xf>
    <xf numFmtId="0" fontId="62" fillId="5" borderId="100" xfId="0" applyFont="1" applyFill="1" applyBorder="1" applyAlignment="1" applyProtection="1">
      <alignment horizontal="center" vertical="center" wrapText="1"/>
      <protection locked="0"/>
    </xf>
    <xf numFmtId="0" fontId="62" fillId="7" borderId="65" xfId="0" applyFont="1" applyFill="1" applyBorder="1" applyAlignment="1" applyProtection="1">
      <alignment horizontal="center" vertical="center" wrapText="1"/>
      <protection locked="0"/>
    </xf>
    <xf numFmtId="0" fontId="62" fillId="7" borderId="99" xfId="0" applyFont="1" applyFill="1" applyBorder="1" applyAlignment="1" applyProtection="1">
      <alignment horizontal="center" vertical="center" wrapText="1"/>
      <protection locked="0"/>
    </xf>
    <xf numFmtId="0" fontId="62" fillId="7" borderId="100" xfId="0" applyFont="1" applyFill="1" applyBorder="1" applyAlignment="1" applyProtection="1">
      <alignment horizontal="center" vertical="center" wrapText="1"/>
      <protection locked="0"/>
    </xf>
    <xf numFmtId="0" fontId="62" fillId="7" borderId="68" xfId="0" applyFont="1" applyFill="1" applyBorder="1" applyAlignment="1" applyProtection="1">
      <alignment horizontal="center" vertical="center" wrapText="1"/>
      <protection locked="0"/>
    </xf>
    <xf numFmtId="0" fontId="62" fillId="7" borderId="103" xfId="0" applyFont="1" applyFill="1" applyBorder="1" applyAlignment="1" applyProtection="1">
      <alignment horizontal="center" vertical="center" wrapText="1"/>
      <protection locked="0"/>
    </xf>
    <xf numFmtId="0" fontId="62" fillId="7" borderId="104" xfId="0" applyFont="1" applyFill="1" applyBorder="1" applyAlignment="1" applyProtection="1">
      <alignment horizontal="center" vertical="center" wrapText="1"/>
      <protection locked="0"/>
    </xf>
    <xf numFmtId="0" fontId="86" fillId="2" borderId="0" xfId="0" applyFont="1" applyFill="1" applyAlignment="1">
      <alignment horizontal="right"/>
    </xf>
    <xf numFmtId="0" fontId="86" fillId="2" borderId="20" xfId="0" applyFont="1" applyFill="1" applyBorder="1" applyAlignment="1">
      <alignment horizontal="right"/>
    </xf>
    <xf numFmtId="0" fontId="111" fillId="7" borderId="92" xfId="1" applyFont="1" applyFill="1" applyBorder="1" applyAlignment="1" applyProtection="1">
      <alignment horizontal="center" vertical="top" wrapText="1"/>
      <protection locked="0"/>
    </xf>
    <xf numFmtId="0" fontId="111" fillId="7" borderId="6" xfId="1" applyFont="1" applyFill="1" applyBorder="1" applyAlignment="1" applyProtection="1">
      <alignment horizontal="center" vertical="top" wrapText="1"/>
      <protection locked="0"/>
    </xf>
    <xf numFmtId="0" fontId="66" fillId="3" borderId="0" xfId="0" applyFont="1" applyFill="1" applyAlignment="1">
      <alignment horizontal="left"/>
    </xf>
    <xf numFmtId="0" fontId="87" fillId="3" borderId="0" xfId="0" applyFont="1" applyFill="1" applyAlignment="1">
      <alignment horizontal="left"/>
    </xf>
    <xf numFmtId="0" fontId="94" fillId="5" borderId="19" xfId="0" applyFont="1" applyFill="1" applyBorder="1" applyAlignment="1" applyProtection="1">
      <alignment horizontal="center" wrapText="1"/>
      <protection locked="0"/>
    </xf>
    <xf numFmtId="0" fontId="94" fillId="5" borderId="0" xfId="0" applyFont="1" applyFill="1" applyAlignment="1" applyProtection="1">
      <alignment horizontal="center" wrapText="1"/>
      <protection locked="0"/>
    </xf>
    <xf numFmtId="0" fontId="94" fillId="5" borderId="20" xfId="0" applyFont="1" applyFill="1" applyBorder="1" applyAlignment="1" applyProtection="1">
      <alignment horizontal="center" wrapText="1"/>
      <protection locked="0"/>
    </xf>
    <xf numFmtId="0" fontId="53" fillId="5" borderId="5" xfId="0" applyFont="1" applyFill="1" applyBorder="1" applyAlignment="1" applyProtection="1">
      <alignment horizontal="center" wrapText="1"/>
      <protection locked="0"/>
    </xf>
    <xf numFmtId="0" fontId="53" fillId="5" borderId="6" xfId="0" applyFont="1" applyFill="1" applyBorder="1" applyAlignment="1" applyProtection="1">
      <alignment horizontal="center" wrapText="1"/>
      <protection locked="0"/>
    </xf>
    <xf numFmtId="0" fontId="53" fillId="5" borderId="7" xfId="0" applyFont="1" applyFill="1" applyBorder="1" applyAlignment="1" applyProtection="1">
      <alignment horizontal="center" wrapText="1"/>
      <protection locked="0"/>
    </xf>
    <xf numFmtId="0" fontId="53" fillId="5" borderId="19" xfId="0" applyFont="1" applyFill="1" applyBorder="1" applyAlignment="1" applyProtection="1">
      <alignment horizontal="center" wrapText="1"/>
      <protection locked="0"/>
    </xf>
    <xf numFmtId="0" fontId="53" fillId="5" borderId="0" xfId="0" applyFont="1" applyFill="1" applyAlignment="1" applyProtection="1">
      <alignment horizontal="center" wrapText="1"/>
      <protection locked="0"/>
    </xf>
    <xf numFmtId="0" fontId="53" fillId="5" borderId="20" xfId="0" applyFont="1" applyFill="1" applyBorder="1" applyAlignment="1" applyProtection="1">
      <alignment horizontal="center" wrapText="1"/>
      <protection locked="0"/>
    </xf>
    <xf numFmtId="0" fontId="58" fillId="5" borderId="8" xfId="0" applyFont="1" applyFill="1" applyBorder="1" applyAlignment="1">
      <alignment horizontal="center" vertical="top" wrapText="1"/>
    </xf>
    <xf numFmtId="0" fontId="58" fillId="5" borderId="9" xfId="0" applyFont="1" applyFill="1" applyBorder="1" applyAlignment="1">
      <alignment horizontal="center" vertical="top" wrapText="1"/>
    </xf>
    <xf numFmtId="0" fontId="58" fillId="5" borderId="10" xfId="0" applyFont="1" applyFill="1" applyBorder="1" applyAlignment="1">
      <alignment horizontal="center" vertical="top" wrapText="1"/>
    </xf>
    <xf numFmtId="0" fontId="113" fillId="4" borderId="0" xfId="0" applyFont="1" applyFill="1" applyAlignment="1">
      <alignment horizontal="center" vertical="center"/>
    </xf>
    <xf numFmtId="0" fontId="93" fillId="2" borderId="0" xfId="0" applyFont="1" applyFill="1" applyAlignment="1">
      <alignment horizontal="right" wrapText="1" indent="1"/>
    </xf>
    <xf numFmtId="0" fontId="93" fillId="2" borderId="20" xfId="0" applyFont="1" applyFill="1" applyBorder="1" applyAlignment="1">
      <alignment horizontal="right" wrapText="1" indent="1"/>
    </xf>
    <xf numFmtId="0" fontId="58" fillId="2" borderId="0" xfId="0" applyFont="1" applyFill="1" applyAlignment="1">
      <alignment horizontal="right" vertical="top" wrapText="1" indent="1"/>
    </xf>
    <xf numFmtId="0" fontId="58" fillId="2" borderId="20" xfId="0" applyFont="1" applyFill="1" applyBorder="1" applyAlignment="1">
      <alignment horizontal="right" vertical="top" wrapText="1" indent="1"/>
    </xf>
    <xf numFmtId="0" fontId="22" fillId="15" borderId="0" xfId="0" applyFont="1" applyFill="1" applyAlignment="1">
      <alignment horizontal="left" vertical="top" wrapText="1"/>
    </xf>
    <xf numFmtId="0" fontId="10" fillId="17" borderId="0" xfId="0" applyFont="1" applyFill="1" applyAlignment="1">
      <alignment horizontal="left" wrapText="1" indent="1"/>
    </xf>
    <xf numFmtId="0" fontId="33" fillId="17" borderId="0" xfId="0" applyFont="1" applyFill="1" applyAlignment="1" applyProtection="1">
      <alignment horizontal="left" vertical="top" wrapText="1" indent="1"/>
      <protection locked="0"/>
    </xf>
    <xf numFmtId="0" fontId="10" fillId="6" borderId="0" xfId="0" applyFont="1" applyFill="1" applyAlignment="1" applyProtection="1">
      <alignment horizontal="left" vertical="top" wrapText="1"/>
      <protection locked="0"/>
    </xf>
    <xf numFmtId="0" fontId="0" fillId="0" borderId="0" xfId="0" applyAlignment="1">
      <alignment horizontal="left" wrapText="1"/>
    </xf>
    <xf numFmtId="0" fontId="18" fillId="0" borderId="0" xfId="0" applyFont="1" applyAlignment="1">
      <alignment horizontal="left" vertical="center" wrapText="1"/>
    </xf>
  </cellXfs>
  <cellStyles count="6">
    <cellStyle name="Hyperlink" xfId="1" builtinId="8"/>
    <cellStyle name="Normal" xfId="0" builtinId="0"/>
    <cellStyle name="Normal 2" xfId="3" xr:uid="{2745F3C9-F4F0-4770-A6CE-F2E2B864781A}"/>
    <cellStyle name="Normal_RSL" xfId="5" xr:uid="{E240F149-011F-4090-A021-75CC811D0156}"/>
    <cellStyle name="Normal_Sheet1" xfId="2" xr:uid="{4B443B9B-AF8F-4290-9EB2-3AB997241571}"/>
    <cellStyle name="Percent 2" xfId="4" xr:uid="{18CB7348-40EB-4B7F-A5B1-D1174FC50B2B}"/>
  </cellStyles>
  <dxfs count="320">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numFmt numFmtId="164" formatCode="0.0000"/>
      <fill>
        <patternFill patternType="solid">
          <fgColor indexed="64"/>
          <bgColor theme="0"/>
        </patternFill>
      </fill>
    </dxf>
    <dxf>
      <font>
        <b/>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color rgb="FF9C0006"/>
      </font>
      <fill>
        <patternFill>
          <bgColor rgb="FFFFC7CE"/>
        </patternFill>
      </fill>
    </dxf>
    <dxf>
      <font>
        <color rgb="FF9C0006"/>
      </font>
      <fill>
        <patternFill>
          <bgColor rgb="FFFFC7CE"/>
        </patternFill>
      </fill>
    </dxf>
    <dxf>
      <font>
        <color theme="0"/>
      </font>
    </dxf>
    <dxf>
      <font>
        <color theme="4"/>
      </font>
    </dxf>
    <dxf>
      <font>
        <color theme="5"/>
      </font>
      <fill>
        <patternFill>
          <bgColor theme="5"/>
        </patternFill>
      </fill>
    </dxf>
    <dxf>
      <font>
        <b val="0"/>
        <i/>
        <color theme="3"/>
      </font>
    </dxf>
    <dxf>
      <font>
        <b val="0"/>
        <i/>
        <color theme="3"/>
      </font>
    </dxf>
    <dxf>
      <font>
        <b val="0"/>
        <i/>
        <color theme="0" tint="-0.499984740745262"/>
      </font>
    </dxf>
    <dxf>
      <font>
        <b val="0"/>
        <i/>
        <color theme="0" tint="-0.499984740745262"/>
      </font>
    </dxf>
    <dxf>
      <font>
        <color theme="0"/>
      </font>
    </dxf>
    <dxf>
      <font>
        <color theme="4"/>
      </font>
    </dxf>
    <dxf>
      <font>
        <color theme="5"/>
      </font>
      <fill>
        <patternFill>
          <bgColor theme="5"/>
        </patternFill>
      </fill>
    </dxf>
    <dxf>
      <font>
        <b/>
        <i val="0"/>
        <color theme="8"/>
      </font>
      <fill>
        <patternFill>
          <bgColor theme="8" tint="0.79998168889431442"/>
        </patternFill>
      </fill>
    </dxf>
    <dxf>
      <font>
        <color theme="3"/>
      </font>
      <fill>
        <patternFill>
          <bgColor theme="3"/>
        </patternFill>
      </fill>
    </dxf>
    <dxf>
      <font>
        <color theme="0"/>
      </font>
      <fill>
        <patternFill>
          <bgColor theme="0"/>
        </patternFill>
      </fill>
    </dxf>
    <dxf>
      <font>
        <b/>
        <i val="0"/>
        <color theme="8"/>
      </font>
    </dxf>
    <dxf>
      <font>
        <b/>
        <i val="0"/>
        <color theme="8"/>
      </font>
    </dxf>
    <dxf>
      <font>
        <b val="0"/>
        <i/>
        <color theme="6"/>
      </font>
    </dxf>
    <dxf>
      <font>
        <color theme="4"/>
      </font>
    </dxf>
    <dxf>
      <font>
        <color theme="5"/>
      </font>
      <fill>
        <patternFill>
          <bgColor theme="5"/>
        </patternFill>
      </fill>
    </dxf>
    <dxf>
      <font>
        <color theme="0"/>
      </font>
      <fill>
        <patternFill>
          <bgColor theme="0"/>
        </patternFill>
      </fill>
      <border>
        <left/>
        <right/>
        <top style="thin">
          <color theme="3"/>
        </top>
        <bottom style="thin">
          <color theme="2"/>
        </bottom>
      </border>
    </dxf>
    <dxf>
      <font>
        <color theme="0"/>
      </font>
      <fill>
        <patternFill>
          <bgColor theme="0"/>
        </patternFill>
      </fill>
      <border>
        <left/>
        <right/>
        <top style="thin">
          <color theme="3"/>
        </top>
        <bottom style="thin">
          <color theme="3"/>
        </bottom>
      </border>
    </dxf>
    <dxf>
      <font>
        <color theme="0"/>
      </font>
      <fill>
        <patternFill>
          <bgColor theme="0"/>
        </patternFill>
      </fill>
      <border>
        <left/>
        <right/>
        <top style="thin">
          <color theme="3"/>
        </top>
        <bottom style="thin">
          <color theme="3"/>
        </bottom>
      </border>
    </dxf>
    <dxf>
      <font>
        <color theme="0"/>
      </font>
      <fill>
        <patternFill>
          <bgColor theme="0"/>
        </patternFill>
      </fill>
      <border>
        <left/>
        <right/>
        <top style="thin">
          <color theme="3"/>
        </top>
        <bottom style="thin">
          <color theme="3"/>
        </bottom>
      </border>
    </dxf>
    <dxf>
      <font>
        <color theme="0"/>
      </font>
    </dxf>
    <dxf>
      <font>
        <color theme="0"/>
      </font>
    </dxf>
    <dxf>
      <font>
        <color theme="0"/>
      </font>
    </dxf>
    <dxf>
      <font>
        <color theme="0"/>
      </font>
    </dxf>
    <dxf>
      <font>
        <b/>
        <i val="0"/>
        <color theme="8"/>
      </font>
    </dxf>
    <dxf>
      <font>
        <b/>
        <i val="0"/>
        <color theme="7"/>
      </font>
    </dxf>
    <dxf>
      <font>
        <b/>
        <i val="0"/>
        <color theme="6"/>
      </font>
    </dxf>
    <dxf>
      <font>
        <b val="0"/>
        <i/>
        <color theme="3"/>
      </font>
    </dxf>
    <dxf>
      <font>
        <b val="0"/>
        <i/>
        <color theme="3"/>
      </font>
    </dxf>
    <dxf>
      <font>
        <b val="0"/>
        <i/>
        <color theme="0" tint="-0.499984740745262"/>
      </font>
    </dxf>
    <dxf>
      <font>
        <b val="0"/>
        <i/>
        <color theme="0" tint="-0.499984740745262"/>
      </font>
    </dxf>
    <dxf>
      <font>
        <b/>
        <i val="0"/>
        <color theme="8"/>
      </font>
    </dxf>
    <dxf>
      <font>
        <b/>
        <i val="0"/>
        <color theme="6"/>
      </font>
    </dxf>
    <dxf>
      <font>
        <b/>
        <i val="0"/>
        <color theme="7"/>
      </font>
    </dxf>
    <dxf>
      <font>
        <b val="0"/>
        <i val="0"/>
        <color theme="3"/>
      </font>
    </dxf>
    <dxf>
      <font>
        <b/>
        <i val="0"/>
        <color theme="8"/>
      </font>
    </dxf>
    <dxf>
      <font>
        <b val="0"/>
        <i val="0"/>
        <color theme="3"/>
      </font>
    </dxf>
    <dxf>
      <font>
        <b/>
        <i val="0"/>
        <color theme="8"/>
      </font>
    </dxf>
    <dxf>
      <font>
        <b val="0"/>
        <i val="0"/>
        <color theme="3"/>
      </font>
    </dxf>
    <dxf>
      <font>
        <b/>
        <i val="0"/>
        <color theme="8"/>
      </font>
    </dxf>
    <dxf>
      <font>
        <b val="0"/>
        <i val="0"/>
        <color theme="3"/>
      </font>
    </dxf>
    <dxf>
      <font>
        <b/>
        <i val="0"/>
        <color theme="8"/>
      </font>
    </dxf>
    <dxf>
      <font>
        <color theme="0"/>
      </font>
    </dxf>
    <dxf>
      <font>
        <color theme="4"/>
      </font>
    </dxf>
    <dxf>
      <font>
        <color theme="5"/>
      </font>
      <fill>
        <patternFill>
          <bgColor theme="5"/>
        </patternFill>
      </fill>
    </dxf>
    <dxf>
      <font>
        <color theme="0"/>
      </font>
    </dxf>
    <dxf>
      <font>
        <color theme="0"/>
      </font>
    </dxf>
    <dxf>
      <font>
        <color theme="4"/>
      </font>
    </dxf>
    <dxf>
      <font>
        <color theme="5"/>
      </font>
      <fill>
        <patternFill>
          <bgColor theme="5"/>
        </patternFill>
      </fill>
    </dxf>
    <dxf>
      <font>
        <color theme="5"/>
      </font>
      <fill>
        <patternFill>
          <bgColor theme="5"/>
        </patternFill>
      </fill>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top style="thin">
          <color indexed="8"/>
        </top>
      </border>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2"/>
        <name val="Arial"/>
        <family val="2"/>
        <scheme val="major"/>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dxf>
    <dxf>
      <numFmt numFmtId="0" formatCode="General"/>
    </dxf>
    <dxf>
      <border outline="0">
        <top style="thin">
          <color theme="1"/>
        </top>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font>
        <b val="0"/>
        <i val="0"/>
        <strike val="0"/>
        <condense val="0"/>
        <extend val="0"/>
        <outline val="0"/>
        <shadow val="0"/>
        <u val="none"/>
        <vertAlign val="baseline"/>
        <sz val="11"/>
        <color theme="1"/>
        <name val="Arial"/>
        <scheme val="minor"/>
      </font>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left style="thin">
          <color theme="1"/>
        </left>
        <right style="thin">
          <color theme="1"/>
        </right>
        <top style="thin">
          <color theme="1"/>
        </top>
        <bottom style="thin">
          <color theme="1"/>
        </bottom>
      </border>
    </dxf>
    <dxf>
      <fill>
        <patternFill patternType="none">
          <fgColor indexed="64"/>
          <bgColor auto="1"/>
        </patternFill>
      </fill>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numFmt numFmtId="0" formatCode="General"/>
    </dxf>
    <dxf>
      <numFmt numFmtId="0" formatCode="General"/>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numFmt numFmtId="0" formatCode="General"/>
    </dxf>
    <dxf>
      <font>
        <b/>
        <i val="0"/>
        <strike val="0"/>
        <condense val="0"/>
        <extend val="0"/>
        <outline val="0"/>
        <shadow val="0"/>
        <u val="none"/>
        <vertAlign val="baseline"/>
        <sz val="11"/>
        <color theme="1"/>
        <name val="Arial"/>
        <scheme val="minor"/>
      </font>
    </dxf>
    <dxf>
      <font>
        <strike val="0"/>
        <outline val="0"/>
        <shadow val="0"/>
        <u val="none"/>
        <vertAlign val="baseline"/>
        <sz val="11"/>
        <color theme="3"/>
        <name val="Arial"/>
        <scheme val="minor"/>
      </font>
      <fill>
        <patternFill patternType="none">
          <fgColor indexed="64"/>
          <bgColor indexed="65"/>
        </patternFill>
      </fill>
      <alignment horizontal="general" vertical="top" textRotation="0" wrapText="1" indent="0" justifyLastLine="0" shrinkToFit="0" readingOrder="0"/>
      <protection locked="1" hidden="0"/>
    </dxf>
    <dxf>
      <fill>
        <patternFill patternType="none">
          <fgColor indexed="64"/>
          <bgColor indexed="65"/>
        </patternFill>
      </fill>
      <alignment horizontal="general" vertical="top" textRotation="0" wrapText="1" indent="0" justifyLastLine="0" shrinkToFit="0" readingOrder="0"/>
      <protection locked="1" hidden="0"/>
    </dxf>
    <dxf>
      <font>
        <color auto="1"/>
      </font>
      <fill>
        <patternFill patternType="none">
          <fgColor indexed="64"/>
          <bgColor indexed="65"/>
        </patternFill>
      </fill>
      <alignment horizontal="left" vertical="center" textRotation="0" wrapText="1" indent="0" justifyLastLine="0" shrinkToFit="0" readingOrder="0"/>
      <border diagonalUp="0" diagonalDown="0">
        <left style="thin">
          <color theme="1"/>
        </left>
        <right/>
        <top style="thin">
          <color theme="1"/>
        </top>
        <bottom style="thin">
          <color theme="1"/>
        </bottom>
        <vertical/>
        <horizontal/>
      </border>
      <protection locked="1" hidden="0"/>
    </dxf>
    <dxf>
      <fill>
        <patternFill patternType="none">
          <fgColor indexed="64"/>
          <bgColor auto="1"/>
        </patternFill>
      </fill>
      <alignment horizontal="general" vertical="top" textRotation="0" wrapText="1" indent="0" justifyLastLine="0" shrinkToFit="0" readingOrder="0"/>
      <protection locked="1" hidden="0"/>
    </dxf>
    <dxf>
      <font>
        <strike val="0"/>
        <outline val="0"/>
        <shadow val="0"/>
        <u val="none"/>
        <vertAlign val="baseline"/>
        <sz val="11"/>
        <color auto="1"/>
        <name val="Arial"/>
        <scheme val="none"/>
      </font>
      <fill>
        <patternFill patternType="solid">
          <fgColor indexed="64"/>
          <bgColor theme="6" tint="0.79998168889431442"/>
        </patternFill>
      </fill>
      <alignment horizontal="general" vertical="top" textRotation="0" wrapText="1" indent="0" justifyLastLine="0" shrinkToFit="0" readingOrder="0"/>
      <protection locked="1" hidden="0"/>
    </dxf>
    <dxf>
      <font>
        <b val="0"/>
        <strike val="0"/>
        <outline val="0"/>
        <shadow val="0"/>
        <u val="none"/>
        <vertAlign val="baseline"/>
        <sz val="12"/>
        <color theme="6"/>
        <name val="Arial"/>
        <scheme val="minor"/>
      </font>
      <fill>
        <patternFill patternType="solid">
          <fgColor indexed="64"/>
          <bgColor theme="6" tint="0.79998168889431442"/>
        </patternFill>
      </fill>
      <alignment horizontal="center" vertical="center" textRotation="0" wrapText="1" indent="0" justifyLastLine="0" shrinkToFit="0" readingOrder="0"/>
      <protection locked="1" hidden="0"/>
    </dxf>
    <dxf>
      <fill>
        <patternFill patternType="solid">
          <fgColor indexed="64"/>
          <bgColor theme="8" tint="0.79998168889431442"/>
        </patternFill>
      </fil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vertical="top" textRotation="0" wrapText="1" indent="0" justifyLastLine="0" shrinkToFit="0" readingOrder="0"/>
      <protection locked="1" hidden="0"/>
    </dxf>
    <dxf>
      <alignment vertical="top" textRotation="0" wrapText="1" indent="0" justifyLastLine="0" shrinkToFit="0" readingOrder="0"/>
      <protection locked="1" hidden="0"/>
    </dxf>
    <dxf>
      <protection locked="1" hidden="0"/>
    </dxf>
    <dxf>
      <font>
        <strike val="0"/>
        <outline val="0"/>
        <shadow val="0"/>
        <u val="none"/>
        <vertAlign val="baseline"/>
        <sz val="10"/>
        <name val="Arial Nova"/>
        <family val="2"/>
        <scheme val="none"/>
      </font>
      <numFmt numFmtId="0" formatCode="General"/>
    </dxf>
    <dxf>
      <font>
        <strike val="0"/>
        <outline val="0"/>
        <shadow val="0"/>
        <u val="none"/>
        <vertAlign val="baseline"/>
        <sz val="10"/>
        <name val="Arial Nova"/>
        <family val="2"/>
        <scheme val="none"/>
      </font>
    </dxf>
    <dxf>
      <font>
        <strike val="0"/>
        <outline val="0"/>
        <shadow val="0"/>
        <u val="none"/>
        <vertAlign val="baseline"/>
        <sz val="10"/>
        <name val="Arial Nova"/>
        <family val="2"/>
        <scheme val="none"/>
      </font>
      <numFmt numFmtId="14" formatCode="0.00%"/>
      <border diagonalUp="0" diagonalDown="0">
        <left style="hair">
          <color theme="3"/>
        </left>
        <right style="medium">
          <color indexed="64"/>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border diagonalUp="0" diagonalDown="0">
        <left style="medium">
          <color indexed="64"/>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dxf>
    <dxf>
      <font>
        <strike val="0"/>
        <outline val="0"/>
        <shadow val="0"/>
        <u val="none"/>
        <vertAlign val="baseline"/>
        <name val="Arial Nova"/>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5" tint="-0.499984740745262"/>
        </left>
        <right style="thin">
          <color theme="5" tint="-0.499984740745262"/>
        </right>
        <top style="thin">
          <color theme="5" tint="-0.499984740745262"/>
        </top>
        <bottom style="thin">
          <color theme="5" tint="-0.499984740745262"/>
        </bottom>
      </border>
    </dxf>
    <dxf>
      <border outline="0">
        <bottom style="thin">
          <color theme="5" tint="-0.499984740745262"/>
        </bottom>
      </border>
    </dxf>
    <dxf>
      <font>
        <b val="0"/>
        <i val="0"/>
        <strike val="0"/>
        <condense val="0"/>
        <extend val="0"/>
        <outline val="0"/>
        <shadow val="0"/>
        <u val="none"/>
        <vertAlign val="baseline"/>
        <sz val="11"/>
        <color auto="1"/>
        <name val="Arial Nova"/>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numFmt numFmtId="164" formatCode="0.00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Arial Nova"/>
        <family val="2"/>
        <scheme val="none"/>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vertAlign val="baseline"/>
        <name val="Arial Nova"/>
        <family val="2"/>
        <scheme val="none"/>
      </font>
      <fill>
        <patternFill patternType="none">
          <fgColor indexed="64"/>
          <bgColor auto="1"/>
        </patternFill>
      </fill>
      <alignment horizontal="general" vertical="center" textRotation="0" wrapText="0" indent="0" justifyLastLine="0" shrinkToFit="1" readingOrder="0"/>
      <protection locked="0" hidden="0"/>
    </dxf>
    <dxf>
      <font>
        <strike val="0"/>
        <outline val="0"/>
        <shadow val="0"/>
        <vertAlign val="baseline"/>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alignment horizontal="general" vertical="center" textRotation="0" indent="0" justifyLastLine="0" shrinkToFit="0" readingOrder="0"/>
      <protection locked="0" hidden="0"/>
    </dxf>
    <dxf>
      <font>
        <strike val="0"/>
        <outline val="0"/>
        <shadow val="0"/>
        <u val="none"/>
        <vertAlign val="baseline"/>
        <sz val="9"/>
        <color theme="1"/>
        <name val="Arial Nova"/>
        <family val="2"/>
        <scheme val="none"/>
      </font>
      <fill>
        <patternFill patternType="solid">
          <fgColor indexed="64"/>
          <bgColor theme="5"/>
        </patternFill>
      </fill>
      <alignment textRotation="0" wrapText="1" indent="0" justifyLastLine="0" shrinkToFit="0" readingOrder="0"/>
    </dxf>
    <dxf>
      <fill>
        <patternFill>
          <bgColor theme="0" tint="-4.9989318521683403E-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bgColor theme="3"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ont>
        <b/>
        <i val="0"/>
        <color theme="1"/>
      </font>
      <fill>
        <patternFill>
          <bgColor theme="5"/>
        </patternFill>
      </fill>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Table Style 1" pivot="0" count="3" xr9:uid="{00000000-0011-0000-FFFF-FFFF00000000}">
      <tableStyleElement type="headerRow" dxfId="319"/>
      <tableStyleElement type="firstRowStripe" dxfId="318"/>
      <tableStyleElement type="secondRowStripe" dxfId="317"/>
    </tableStyle>
  </tableStyles>
  <colors>
    <mruColors>
      <color rgb="FFF25600"/>
      <color rgb="FFFF6700"/>
      <color rgb="FF0078A9"/>
      <color rgb="FFFF78A9"/>
      <color rgb="FFCF2301"/>
      <color rgb="FF0D6498"/>
      <color rgb="FF0000FF"/>
      <color rgb="FFE8F8FE"/>
      <color rgb="FFECF9FE"/>
      <color rgb="FFFFF4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26</xdr:row>
      <xdr:rowOff>180975</xdr:rowOff>
    </xdr:from>
    <xdr:to>
      <xdr:col>17</xdr:col>
      <xdr:colOff>170417</xdr:colOff>
      <xdr:row>28</xdr:row>
      <xdr:rowOff>837954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3248025" y="8362950"/>
          <a:ext cx="3218417" cy="1047504"/>
        </a:xfrm>
        <a:prstGeom prst="rect">
          <a:avLst/>
        </a:prstGeom>
      </xdr:spPr>
    </xdr:pic>
    <xdr:clientData/>
  </xdr:twoCellAnchor>
  <xdr:twoCellAnchor editAs="oneCell">
    <xdr:from>
      <xdr:col>14</xdr:col>
      <xdr:colOff>76200</xdr:colOff>
      <xdr:row>0</xdr:row>
      <xdr:rowOff>0</xdr:rowOff>
    </xdr:from>
    <xdr:to>
      <xdr:col>20</xdr:col>
      <xdr:colOff>216267</xdr:colOff>
      <xdr:row>1</xdr:row>
      <xdr:rowOff>257174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543550" y="0"/>
          <a:ext cx="2483217" cy="790574"/>
        </a:xfrm>
        <a:prstGeom prst="rect">
          <a:avLst/>
        </a:prstGeom>
      </xdr:spPr>
    </xdr:pic>
    <xdr:clientData/>
  </xdr:twoCellAnchor>
  <xdr:twoCellAnchor>
    <xdr:from>
      <xdr:col>0</xdr:col>
      <xdr:colOff>0</xdr:colOff>
      <xdr:row>0</xdr:row>
      <xdr:rowOff>0</xdr:rowOff>
    </xdr:from>
    <xdr:to>
      <xdr:col>20</xdr:col>
      <xdr:colOff>339852</xdr:colOff>
      <xdr:row>2</xdr:row>
      <xdr:rowOff>19050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0" y="0"/>
          <a:ext cx="7388352" cy="781050"/>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twoCellAnchor editAs="oneCell">
    <xdr:from>
      <xdr:col>0</xdr:col>
      <xdr:colOff>0</xdr:colOff>
      <xdr:row>28</xdr:row>
      <xdr:rowOff>200025</xdr:rowOff>
    </xdr:from>
    <xdr:to>
      <xdr:col>6</xdr:col>
      <xdr:colOff>123825</xdr:colOff>
      <xdr:row>28</xdr:row>
      <xdr:rowOff>864398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886825"/>
          <a:ext cx="2466975" cy="66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10888</xdr:colOff>
      <xdr:row>3</xdr:row>
      <xdr:rowOff>2779</xdr:rowOff>
    </xdr:from>
    <xdr:to>
      <xdr:col>20</xdr:col>
      <xdr:colOff>4053</xdr:colOff>
      <xdr:row>3</xdr:row>
      <xdr:rowOff>2779</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H="1">
          <a:off x="10888" y="513481"/>
          <a:ext cx="7045718"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13</xdr:col>
      <xdr:colOff>133352</xdr:colOff>
      <xdr:row>0</xdr:row>
      <xdr:rowOff>0</xdr:rowOff>
    </xdr:from>
    <xdr:to>
      <xdr:col>19</xdr:col>
      <xdr:colOff>323850</xdr:colOff>
      <xdr:row>2</xdr:row>
      <xdr:rowOff>209977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248277" y="0"/>
          <a:ext cx="2305048" cy="733852"/>
        </a:xfrm>
        <a:prstGeom prst="rect">
          <a:avLst/>
        </a:prstGeom>
      </xdr:spPr>
    </xdr:pic>
    <xdr:clientData/>
  </xdr:twoCellAnchor>
  <xdr:twoCellAnchor>
    <xdr:from>
      <xdr:col>0</xdr:col>
      <xdr:colOff>0</xdr:colOff>
      <xdr:row>0</xdr:row>
      <xdr:rowOff>0</xdr:rowOff>
    </xdr:from>
    <xdr:to>
      <xdr:col>19</xdr:col>
      <xdr:colOff>342899</xdr:colOff>
      <xdr:row>2</xdr:row>
      <xdr:rowOff>228600</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0" y="0"/>
          <a:ext cx="7572374" cy="752475"/>
        </a:xfrm>
        <a:prstGeom prst="rect">
          <a:avLst/>
        </a:prstGeom>
        <a:noFill/>
        <a:ln w="38100">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190500</xdr:colOff>
      <xdr:row>0</xdr:row>
      <xdr:rowOff>0</xdr:rowOff>
    </xdr:from>
    <xdr:to>
      <xdr:col>17</xdr:col>
      <xdr:colOff>8282</xdr:colOff>
      <xdr:row>3</xdr:row>
      <xdr:rowOff>0</xdr:rowOff>
    </xdr:to>
    <xdr:sp macro="" textlink="">
      <xdr:nvSpPr>
        <xdr:cNvPr id="9" name="Right Triangle 8">
          <a:extLst>
            <a:ext uri="{FF2B5EF4-FFF2-40B4-BE49-F238E27FC236}">
              <a16:creationId xmlns:a16="http://schemas.microsoft.com/office/drawing/2014/main" id="{00000000-0008-0000-0400-000009000000}"/>
            </a:ext>
          </a:extLst>
        </xdr:cNvPr>
        <xdr:cNvSpPr/>
      </xdr:nvSpPr>
      <xdr:spPr>
        <a:xfrm rot="16200000">
          <a:off x="5553489" y="4141"/>
          <a:ext cx="538370" cy="530087"/>
        </a:xfrm>
        <a:prstGeom prst="rtTriangle">
          <a:avLst/>
        </a:prstGeom>
        <a:solidFill>
          <a:schemeClr val="bg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16568</xdr:colOff>
      <xdr:row>3</xdr:row>
      <xdr:rowOff>0</xdr:rowOff>
    </xdr:from>
    <xdr:to>
      <xdr:col>20</xdr:col>
      <xdr:colOff>0</xdr:colOff>
      <xdr:row>3</xdr:row>
      <xdr:rowOff>0</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flipH="1">
          <a:off x="16568" y="548640"/>
          <a:ext cx="7096702"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285750</xdr:colOff>
          <xdr:row>58</xdr:row>
          <xdr:rowOff>66675</xdr:rowOff>
        </xdr:from>
        <xdr:to>
          <xdr:col>9</xdr:col>
          <xdr:colOff>152400</xdr:colOff>
          <xdr:row>60</xdr:row>
          <xdr:rowOff>152400</xdr:rowOff>
        </xdr:to>
        <xdr:sp macro="" textlink="">
          <xdr:nvSpPr>
            <xdr:cNvPr id="20517" name="Object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solidFill>
              <a:srgbClr val="D8D8D8"/>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13</xdr:col>
      <xdr:colOff>85667</xdr:colOff>
      <xdr:row>0</xdr:row>
      <xdr:rowOff>7326</xdr:rowOff>
    </xdr:from>
    <xdr:to>
      <xdr:col>19</xdr:col>
      <xdr:colOff>45426</xdr:colOff>
      <xdr:row>2</xdr:row>
      <xdr:rowOff>238124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14867" y="7326"/>
          <a:ext cx="2379109" cy="754673"/>
        </a:xfrm>
        <a:prstGeom prst="rect">
          <a:avLst/>
        </a:prstGeom>
      </xdr:spPr>
    </xdr:pic>
    <xdr:clientData/>
  </xdr:twoCellAnchor>
  <xdr:twoCellAnchor>
    <xdr:from>
      <xdr:col>0</xdr:col>
      <xdr:colOff>0</xdr:colOff>
      <xdr:row>0</xdr:row>
      <xdr:rowOff>0</xdr:rowOff>
    </xdr:from>
    <xdr:to>
      <xdr:col>19</xdr:col>
      <xdr:colOff>190500</xdr:colOff>
      <xdr:row>3</xdr:row>
      <xdr:rowOff>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0" y="0"/>
          <a:ext cx="7067550" cy="54292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197827</xdr:rowOff>
    </xdr:from>
    <xdr:to>
      <xdr:col>5</xdr:col>
      <xdr:colOff>5013</xdr:colOff>
      <xdr:row>1</xdr:row>
      <xdr:rowOff>197827</xdr:rowOff>
    </xdr:to>
    <xdr:cxnSp macro="">
      <xdr:nvCxnSpPr>
        <xdr:cNvPr id="6" name="Straight Connector 5">
          <a:extLst>
            <a:ext uri="{FF2B5EF4-FFF2-40B4-BE49-F238E27FC236}">
              <a16:creationId xmlns:a16="http://schemas.microsoft.com/office/drawing/2014/main" id="{00000000-0008-0000-0600-000006000000}"/>
            </a:ext>
          </a:extLst>
        </xdr:cNvPr>
        <xdr:cNvCxnSpPr/>
      </xdr:nvCxnSpPr>
      <xdr:spPr>
        <a:xfrm flipH="1">
          <a:off x="11906" y="455002"/>
          <a:ext cx="7917907"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847724</xdr:colOff>
      <xdr:row>0</xdr:row>
      <xdr:rowOff>0</xdr:rowOff>
    </xdr:from>
    <xdr:to>
      <xdr:col>4</xdr:col>
      <xdr:colOff>1592137</xdr:colOff>
      <xdr:row>2</xdr:row>
      <xdr:rowOff>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5534024" y="0"/>
          <a:ext cx="2573213" cy="457200"/>
        </a:xfrm>
        <a:prstGeom prst="rect">
          <a:avLst/>
        </a:prstGeom>
      </xdr:spPr>
    </xdr:pic>
    <xdr:clientData/>
  </xdr:twoCellAnchor>
  <xdr:twoCellAnchor>
    <xdr:from>
      <xdr:col>0</xdr:col>
      <xdr:colOff>0</xdr:colOff>
      <xdr:row>0</xdr:row>
      <xdr:rowOff>0</xdr:rowOff>
    </xdr:from>
    <xdr:to>
      <xdr:col>5</xdr:col>
      <xdr:colOff>0</xdr:colOff>
      <xdr:row>1</xdr:row>
      <xdr:rowOff>190500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0" y="0"/>
          <a:ext cx="8115300"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819151</xdr:colOff>
      <xdr:row>0</xdr:row>
      <xdr:rowOff>9525</xdr:rowOff>
    </xdr:from>
    <xdr:to>
      <xdr:col>3</xdr:col>
      <xdr:colOff>1514475</xdr:colOff>
      <xdr:row>2</xdr:row>
      <xdr:rowOff>142875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562851" y="9525"/>
          <a:ext cx="3047999"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16567</xdr:colOff>
      <xdr:row>3</xdr:row>
      <xdr:rowOff>8282</xdr:rowOff>
    </xdr:from>
    <xdr:to>
      <xdr:col>19</xdr:col>
      <xdr:colOff>335017</xdr:colOff>
      <xdr:row>3</xdr:row>
      <xdr:rowOff>8282</xdr:rowOff>
    </xdr:to>
    <xdr:cxnSp macro="">
      <xdr:nvCxnSpPr>
        <xdr:cNvPr id="6" name="Straight Connector 5">
          <a:extLst>
            <a:ext uri="{FF2B5EF4-FFF2-40B4-BE49-F238E27FC236}">
              <a16:creationId xmlns:a16="http://schemas.microsoft.com/office/drawing/2014/main" id="{00000000-0008-0000-0900-000006000000}"/>
            </a:ext>
          </a:extLst>
        </xdr:cNvPr>
        <xdr:cNvCxnSpPr/>
      </xdr:nvCxnSpPr>
      <xdr:spPr>
        <a:xfrm flipH="1">
          <a:off x="16567" y="546937"/>
          <a:ext cx="7058209"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238125</xdr:colOff>
      <xdr:row>0</xdr:row>
      <xdr:rowOff>0</xdr:rowOff>
    </xdr:from>
    <xdr:to>
      <xdr:col>19</xdr:col>
      <xdr:colOff>304800</xdr:colOff>
      <xdr:row>2</xdr:row>
      <xdr:rowOff>196966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114800" y="0"/>
          <a:ext cx="3038475" cy="539866"/>
        </a:xfrm>
        <a:prstGeom prst="rect">
          <a:avLst/>
        </a:prstGeom>
      </xdr:spPr>
    </xdr:pic>
    <xdr:clientData/>
  </xdr:twoCellAnchor>
  <xdr:twoCellAnchor>
    <xdr:from>
      <xdr:col>0</xdr:col>
      <xdr:colOff>0</xdr:colOff>
      <xdr:row>0</xdr:row>
      <xdr:rowOff>6157</xdr:rowOff>
    </xdr:from>
    <xdr:to>
      <xdr:col>19</xdr:col>
      <xdr:colOff>342900</xdr:colOff>
      <xdr:row>3</xdr:row>
      <xdr:rowOff>9525</xdr:rowOff>
    </xdr:to>
    <xdr:sp macro="" textlink="">
      <xdr:nvSpPr>
        <xdr:cNvPr id="8" name="Rectangle 7">
          <a:extLst>
            <a:ext uri="{FF2B5EF4-FFF2-40B4-BE49-F238E27FC236}">
              <a16:creationId xmlns:a16="http://schemas.microsoft.com/office/drawing/2014/main" id="{00000000-0008-0000-0900-000008000000}"/>
            </a:ext>
          </a:extLst>
        </xdr:cNvPr>
        <xdr:cNvSpPr/>
      </xdr:nvSpPr>
      <xdr:spPr>
        <a:xfrm>
          <a:off x="0" y="6157"/>
          <a:ext cx="7038975" cy="546293"/>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8283</xdr:colOff>
      <xdr:row>3</xdr:row>
      <xdr:rowOff>8283</xdr:rowOff>
    </xdr:from>
    <xdr:to>
      <xdr:col>20</xdr:col>
      <xdr:colOff>0</xdr:colOff>
      <xdr:row>3</xdr:row>
      <xdr:rowOff>8283</xdr:rowOff>
    </xdr:to>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flipH="1">
          <a:off x="8283" y="546653"/>
          <a:ext cx="7131326" cy="0"/>
        </a:xfrm>
        <a:prstGeom prst="line">
          <a:avLst/>
        </a:prstGeom>
        <a:ln w="1270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114300</xdr:colOff>
      <xdr:row>0</xdr:row>
      <xdr:rowOff>0</xdr:rowOff>
    </xdr:from>
    <xdr:to>
      <xdr:col>20</xdr:col>
      <xdr:colOff>0</xdr:colOff>
      <xdr:row>3</xdr:row>
      <xdr:rowOff>325</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010025" y="0"/>
          <a:ext cx="3057525" cy="5432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8:E75" totalsRowCount="1" headerRowDxfId="316" dataDxfId="315" totalsRowDxfId="314">
  <autoFilter ref="A18:E74" xr:uid="{00000000-0009-0000-0100-000003000000}"/>
  <tableColumns count="5">
    <tableColumn id="1" xr3:uid="{00000000-0010-0000-0000-000001000000}" name="Component Description" dataDxfId="313" totalsRowDxfId="4"/>
    <tableColumn id="2" xr3:uid="{00000000-0010-0000-0000-000002000000}" name="CAS Number (CAS)" totalsRowFunction="custom" dataDxfId="312" totalsRowDxfId="3">
      <totalsRowFormula>VLOOKUP(B76,TranslationTable,3,FALSE)</totalsRowFormula>
    </tableColumn>
    <tableColumn id="3" xr3:uid="{00000000-0010-0000-0000-000003000000}" name="Weight Percentage (no ranges)" totalsRowFunction="sum" dataDxfId="311" totalsRowDxfId="2"/>
    <tableColumn id="4" xr3:uid="{00000000-0010-0000-0000-000004000000}" name="Component Type (See PPG Definition below)" dataDxfId="310" totalsRowDxfId="1"/>
    <tableColumn id="5" xr3:uid="{00000000-0010-0000-0000-000005000000}" name="Impurity?" dataDxfId="309" totalsRowDxfId="0"/>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4:D29" totalsRowShown="0" headerRowBorderDxfId="253" tableBorderDxfId="252">
  <autoFilter ref="A24:D29" xr:uid="{00000000-0009-0000-0100-000009000000}"/>
  <sortState xmlns:xlrd2="http://schemas.microsoft.com/office/spreadsheetml/2017/richdata2" ref="A25:D30">
    <sortCondition ref="B24:B30"/>
  </sortState>
  <tableColumns count="4">
    <tableColumn id="1" xr3:uid="{00000000-0010-0000-0800-000001000000}" name="Dropdown Type" dataDxfId="251"/>
    <tableColumn id="2" xr3:uid="{00000000-0010-0000-0800-000002000000}" name="English" dataDxfId="250"/>
    <tableColumn id="3" xr3:uid="{00000000-0010-0000-0800-000003000000}" name="Current Translation" dataDxfId="249">
      <calculatedColumnFormula>VLOOKUP(Table9[[#This Row],[English]],TranslationTable,3,FALSE)</calculatedColumnFormula>
    </tableColumn>
    <tableColumn id="4" xr3:uid="{00000000-0010-0000-0800-000004000000}" name="Translation Concatenate" dataDxfId="248"/>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32:D37" totalsRowShown="0" headerRowBorderDxfId="247" tableBorderDxfId="246">
  <autoFilter ref="A32:D37" xr:uid="{00000000-0009-0000-0100-00000A000000}"/>
  <sortState xmlns:xlrd2="http://schemas.microsoft.com/office/spreadsheetml/2017/richdata2" ref="A93:D97">
    <sortCondition ref="B92:B97"/>
  </sortState>
  <tableColumns count="4">
    <tableColumn id="1" xr3:uid="{00000000-0010-0000-0900-000001000000}" name="Dropdown Type" dataDxfId="245"/>
    <tableColumn id="2" xr3:uid="{00000000-0010-0000-0900-000002000000}" name="English" dataDxfId="244"/>
    <tableColumn id="3" xr3:uid="{00000000-0010-0000-0900-000003000000}" name="Current Translation" dataDxfId="243">
      <calculatedColumnFormula>VLOOKUP(Table10[[#This Row],[English]],TranslationTable,3,FALSE)</calculatedColumnFormula>
    </tableColumn>
    <tableColumn id="4" xr3:uid="{00000000-0010-0000-0900-000004000000}" name="Translation Concatenate" dataDxfId="242"/>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0:D44" totalsRowShown="0" headerRowBorderDxfId="241" tableBorderDxfId="240">
  <autoFilter ref="A40:D44" xr:uid="{00000000-0009-0000-0100-00000B000000}"/>
  <tableColumns count="4">
    <tableColumn id="1" xr3:uid="{00000000-0010-0000-0A00-000001000000}" name="Dropdown Type" dataDxfId="239"/>
    <tableColumn id="2" xr3:uid="{00000000-0010-0000-0A00-000002000000}" name="English" dataDxfId="238"/>
    <tableColumn id="3" xr3:uid="{00000000-0010-0000-0A00-000003000000}" name="Current Translation" dataDxfId="237">
      <calculatedColumnFormula>VLOOKUP(Table11[[#This Row],[English]],TranslationTable,3,FALSE)</calculatedColumnFormula>
    </tableColumn>
    <tableColumn id="4" xr3:uid="{00000000-0010-0000-0A00-000004000000}" name="Translation Concatenate" dataDxfId="236"/>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7:D52" totalsRowShown="0" headerRowBorderDxfId="235" tableBorderDxfId="234">
  <autoFilter ref="A47:D52" xr:uid="{00000000-0009-0000-0100-00000C000000}"/>
  <tableColumns count="4">
    <tableColumn id="1" xr3:uid="{00000000-0010-0000-0B00-000001000000}" name="Dropdown Type" dataDxfId="233"/>
    <tableColumn id="2" xr3:uid="{00000000-0010-0000-0B00-000002000000}" name="English" dataDxfId="232"/>
    <tableColumn id="3" xr3:uid="{00000000-0010-0000-0B00-000003000000}" name="Current Translation" dataDxfId="231">
      <calculatedColumnFormula>VLOOKUP(Table12[[#This Row],[English]],TranslationTable,3,FALSE)</calculatedColumnFormula>
    </tableColumn>
    <tableColumn id="4" xr3:uid="{00000000-0010-0000-0B00-000004000000}" name="Translation Concatenate" dataDxfId="230">
      <calculatedColumnFormula>CONCATENATE(Table12[[#This Row],[Current Translation]], " (",Table12[[#This Row],[English]],")")</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5:D58" totalsRowShown="0" headerRowBorderDxfId="229" tableBorderDxfId="228">
  <autoFilter ref="A55:D58" xr:uid="{00000000-0009-0000-0100-00000D000000}"/>
  <sortState xmlns:xlrd2="http://schemas.microsoft.com/office/spreadsheetml/2017/richdata2" ref="A116:D118">
    <sortCondition ref="B115:B118"/>
  </sortState>
  <tableColumns count="4">
    <tableColumn id="1" xr3:uid="{00000000-0010-0000-0C00-000001000000}" name="Dropdown Type" dataDxfId="227"/>
    <tableColumn id="2" xr3:uid="{00000000-0010-0000-0C00-000002000000}" name="English" dataDxfId="226"/>
    <tableColumn id="3" xr3:uid="{00000000-0010-0000-0C00-000003000000}" name="Current Translation" dataDxfId="225">
      <calculatedColumnFormula>VLOOKUP(Table13[[#This Row],[English]],TranslationTable,3,FALSE)</calculatedColumnFormula>
    </tableColumn>
    <tableColumn id="4" xr3:uid="{00000000-0010-0000-0C00-000004000000}" name="Translation Concatenate" dataDxfId="224">
      <calculatedColumnFormula>CONCATENATE(Table13[[#This Row],[Current Translation]], " (",Table13[[#This Row],[English]],")")</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61:D64" totalsRowShown="0" headerRowBorderDxfId="223" tableBorderDxfId="222">
  <autoFilter ref="A61:D64" xr:uid="{00000000-0009-0000-0100-00000E000000}"/>
  <sortState xmlns:xlrd2="http://schemas.microsoft.com/office/spreadsheetml/2017/richdata2" ref="A122:D124">
    <sortCondition ref="B121:B124"/>
  </sortState>
  <tableColumns count="4">
    <tableColumn id="1" xr3:uid="{00000000-0010-0000-0D00-000001000000}" name="Dropdown Type" dataDxfId="221"/>
    <tableColumn id="2" xr3:uid="{00000000-0010-0000-0D00-000002000000}" name="English" dataDxfId="220"/>
    <tableColumn id="3" xr3:uid="{00000000-0010-0000-0D00-000003000000}" name="Current Translation" dataDxfId="219">
      <calculatedColumnFormula>VLOOKUP(Table14[[#This Row],[English]],TranslationTable,3,FALSE)</calculatedColumnFormula>
    </tableColumn>
    <tableColumn id="4" xr3:uid="{00000000-0010-0000-0D00-000004000000}" name="Translation Concatenate" dataDxfId="218"/>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67:D75" totalsRowShown="0" headerRowBorderDxfId="217" tableBorderDxfId="216">
  <autoFilter ref="A67:D75" xr:uid="{00000000-0009-0000-0100-00000F000000}"/>
  <sortState xmlns:xlrd2="http://schemas.microsoft.com/office/spreadsheetml/2017/richdata2" ref="A128:D135">
    <sortCondition ref="B127:B135"/>
  </sortState>
  <tableColumns count="4">
    <tableColumn id="1" xr3:uid="{00000000-0010-0000-0E00-000001000000}" name="Dropdown Type" dataDxfId="215"/>
    <tableColumn id="2" xr3:uid="{00000000-0010-0000-0E00-000002000000}" name="English" dataDxfId="214"/>
    <tableColumn id="3" xr3:uid="{00000000-0010-0000-0E00-000003000000}" name="Current Translation" dataDxfId="213">
      <calculatedColumnFormula>VLOOKUP(Table15[[#This Row],[English]],TranslationTable,3,FALSE)</calculatedColumnFormula>
    </tableColumn>
    <tableColumn id="4" xr3:uid="{00000000-0010-0000-0E00-000004000000}" name="Translation Concatenate" dataDxfId="212">
      <calculatedColumnFormula>CONCATENATE(Table15[[#This Row],[Current Translation]], " (",Table15[[#This Row],[English]],")")</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78:D82" totalsRowShown="0" headerRowBorderDxfId="211" tableBorderDxfId="210">
  <autoFilter ref="A78:D82" xr:uid="{00000000-0009-0000-0100-000010000000}"/>
  <tableColumns count="4">
    <tableColumn id="1" xr3:uid="{00000000-0010-0000-0F00-000001000000}" name="Dropdown Type" dataDxfId="209"/>
    <tableColumn id="2" xr3:uid="{00000000-0010-0000-0F00-000002000000}" name="English" dataDxfId="208"/>
    <tableColumn id="3" xr3:uid="{00000000-0010-0000-0F00-000003000000}" name="Current Translation" dataDxfId="207">
      <calculatedColumnFormula>VLOOKUP(Table16[[#This Row],[English]],TranslationTable,3,FALSE)</calculatedColumnFormula>
    </tableColumn>
    <tableColumn id="4" xr3:uid="{00000000-0010-0000-0F00-000004000000}" name="Translation Concatenate" dataDxfId="206"/>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8" displayName="Table18" ref="A85:D89" totalsRowShown="0" headerRowBorderDxfId="205" tableBorderDxfId="204">
  <autoFilter ref="A85:D89" xr:uid="{00000000-0009-0000-0100-000011000000}"/>
  <tableColumns count="4">
    <tableColumn id="1" xr3:uid="{00000000-0010-0000-1000-000001000000}" name="Dropdown Type" dataDxfId="203"/>
    <tableColumn id="2" xr3:uid="{00000000-0010-0000-1000-000002000000}" name="English" dataDxfId="202"/>
    <tableColumn id="3" xr3:uid="{00000000-0010-0000-1000-000003000000}" name="Current Translation" dataDxfId="201">
      <calculatedColumnFormula>VLOOKUP(Table18[[#This Row],[English]],TranslationTable,3,FALSE)</calculatedColumnFormula>
    </tableColumn>
    <tableColumn id="4" xr3:uid="{00000000-0010-0000-1000-000004000000}" name="Translation Concatenate" dataDxfId="200"/>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 displayName="Table19" ref="A92:D95" totalsRowShown="0" headerRowBorderDxfId="199" tableBorderDxfId="198">
  <autoFilter ref="A92:D95" xr:uid="{00000000-0009-0000-0100-000012000000}"/>
  <tableColumns count="4">
    <tableColumn id="1" xr3:uid="{00000000-0010-0000-1100-000001000000}" name="Dropdown Type" dataDxfId="197"/>
    <tableColumn id="2" xr3:uid="{00000000-0010-0000-1100-000002000000}" name="English" dataDxfId="196"/>
    <tableColumn id="3" xr3:uid="{00000000-0010-0000-1100-000003000000}" name="Current Translation" dataDxfId="195">
      <calculatedColumnFormula>VLOOKUP(Table19[[#This Row],[English]],TranslationTable,3,FALSE)</calculatedColumnFormula>
    </tableColumn>
    <tableColumn id="4" xr3:uid="{00000000-0010-0000-1100-000004000000}" name="Translation Concatenate" dataDxfId="19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6" displayName="Table6" ref="G18:L74" totalsRowShown="0" headerRowDxfId="308" dataDxfId="307" tableBorderDxfId="306">
  <autoFilter ref="G18:L74" xr:uid="{00000000-0009-0000-0100-000005000000}"/>
  <tableColumns count="6">
    <tableColumn id="1" xr3:uid="{00000000-0010-0000-0100-000001000000}" name="PIGMENT?" dataDxfId="305">
      <calculatedColumnFormula>IF(ISNUMBER(SEARCH("*pigment*",$D19)),"pigment","")</calculatedColumnFormula>
    </tableColumn>
    <tableColumn id="2" xr3:uid="{00000000-0010-0000-0100-000002000000}" name="%pig" dataDxfId="304">
      <calculatedColumnFormula>IF(G19="pigment",Table3[[#This Row],[Weight Percentage (no ranges)]],"")</calculatedColumnFormula>
    </tableColumn>
    <tableColumn id="3" xr3:uid="{00000000-0010-0000-0100-000003000000}" name="BINDER? " dataDxfId="303">
      <calculatedColumnFormula>IF(ISNUMBER(SEARCH("*binder*",$D19)),"binder","")</calculatedColumnFormula>
    </tableColumn>
    <tableColumn id="4" xr3:uid="{00000000-0010-0000-0100-000004000000}" name="%bind" dataDxfId="302">
      <calculatedColumnFormula>IF(I19="binder",Table3[[#This Row],[Weight Percentage (no ranges)]],"")</calculatedColumnFormula>
    </tableColumn>
    <tableColumn id="5" xr3:uid="{00000000-0010-0000-0100-000005000000}" name="SOLVENT?" dataDxfId="301">
      <calculatedColumnFormula>IF(ISNUMBER(SEARCH("*solvent*",$D19)),"solvent","")</calculatedColumnFormula>
    </tableColumn>
    <tableColumn id="6" xr3:uid="{00000000-0010-0000-0100-000006000000}" name="%solv" dataDxfId="300">
      <calculatedColumnFormula>IF(K19="solvent",Table3[[#This Row],[Weight Percentage (no ranges)]],"")</calculatedColumnFormula>
    </tableColumn>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20" displayName="Table20" ref="A98:I101" totalsRowShown="0" headerRowBorderDxfId="193" tableBorderDxfId="192">
  <autoFilter ref="A98:I101" xr:uid="{00000000-0009-0000-0100-000013000000}"/>
  <tableColumns count="9">
    <tableColumn id="1" xr3:uid="{00000000-0010-0000-1200-000001000000}" name="Dropdown Type" dataDxfId="191"/>
    <tableColumn id="2" xr3:uid="{00000000-0010-0000-1200-000002000000}" name="English"/>
    <tableColumn id="3" xr3:uid="{00000000-0010-0000-1200-000003000000}" name="Current Translation" dataDxfId="190">
      <calculatedColumnFormula>VLOOKUP(Table20[[#This Row],[English]],TranslationTable,3,FALSE)</calculatedColumnFormula>
    </tableColumn>
    <tableColumn id="4" xr3:uid="{00000000-0010-0000-1200-000004000000}" name="Translation Concatenate" dataDxfId="189"/>
    <tableColumn id="5" xr3:uid="{BB340A85-E607-4224-A757-F96B326FF66C}" name="Food Contact Lookup"/>
    <tableColumn id="6" xr3:uid="{F0DB3530-7436-40F5-9031-E45D5BC2B550}" name="Microparticle "/>
    <tableColumn id="7" xr3:uid="{4C3BB8DD-F825-44B7-9379-64F5DA0E1CDC}" name="Food Contact Translation" dataDxfId="188">
      <calculatedColumnFormula>VLOOKUP(Table20[[#This Row],[Food Contact Lookup]],Table2[[Lookup Column ]:[Current Translation]],3,FALSE)</calculatedColumnFormula>
    </tableColumn>
    <tableColumn id="8" xr3:uid="{8755631D-BB8C-41E9-8DF8-C4D2D35B82C2}" name="Microparticle Translation" dataDxfId="187">
      <calculatedColumnFormula>VLOOKUP(Table20[[#This Row],[Microparticle ]],Table2[[Lookup Column ]:[Current Translation]],3,FALSE)</calculatedColumnFormula>
    </tableColumn>
    <tableColumn id="9" xr3:uid="{FD36CA7B-21D5-4183-A39D-839A33D4661D}" name="Number"/>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024" displayName="Table2024" ref="A104:D112" totalsRowShown="0" headerRowBorderDxfId="186" tableBorderDxfId="185">
  <autoFilter ref="A104:D112" xr:uid="{00000000-0009-0000-0100-000017000000}"/>
  <tableColumns count="4">
    <tableColumn id="1" xr3:uid="{00000000-0010-0000-1300-000001000000}" name="Dropdown Type" dataDxfId="184"/>
    <tableColumn id="2" xr3:uid="{00000000-0010-0000-1300-000002000000}" name="English"/>
    <tableColumn id="3" xr3:uid="{00000000-0010-0000-1300-000003000000}" name="Current Translation" dataDxfId="183">
      <calculatedColumnFormula>VLOOKUP(Table2024[[#This Row],[English]],TranslationTable,3,FALSE)</calculatedColumnFormula>
    </tableColumn>
    <tableColumn id="4" xr3:uid="{00000000-0010-0000-1300-000004000000}" name="Translation Concatenate" dataDxfId="182"/>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2026" displayName="Table2026" ref="A115:D119" totalsRowShown="0" headerRowBorderDxfId="181" tableBorderDxfId="180">
  <autoFilter ref="A115:D119" xr:uid="{00000000-0009-0000-0100-000019000000}"/>
  <tableColumns count="4">
    <tableColumn id="1" xr3:uid="{00000000-0010-0000-1400-000001000000}" name="Dropdown Type" dataDxfId="179"/>
    <tableColumn id="2" xr3:uid="{00000000-0010-0000-1400-000002000000}" name="English"/>
    <tableColumn id="3" xr3:uid="{00000000-0010-0000-1400-000003000000}" name="Current Translation" dataDxfId="178">
      <calculatedColumnFormula>VLOOKUP(Table2026[[#This Row],[English]],TranslationTable,3,FALSE)</calculatedColumnFormula>
    </tableColumn>
    <tableColumn id="4" xr3:uid="{00000000-0010-0000-1400-000004000000}" name="Translation Concatenate" dataDxfId="177"/>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925" displayName="Table925" ref="A122:D128" totalsRowShown="0" headerRowBorderDxfId="176" tableBorderDxfId="175">
  <autoFilter ref="A122:D128" xr:uid="{00000000-0009-0000-0100-000018000000}"/>
  <sortState xmlns:xlrd2="http://schemas.microsoft.com/office/spreadsheetml/2017/richdata2" ref="A123:D129">
    <sortCondition ref="B24:B30"/>
  </sortState>
  <tableColumns count="4">
    <tableColumn id="1" xr3:uid="{00000000-0010-0000-1500-000001000000}" name="Dropdown Type" dataDxfId="174"/>
    <tableColumn id="2" xr3:uid="{00000000-0010-0000-1500-000002000000}" name="English" dataDxfId="173"/>
    <tableColumn id="3" xr3:uid="{00000000-0010-0000-1500-000003000000}" name="Current Translation" dataDxfId="172">
      <calculatedColumnFormula>VLOOKUP(Table925[[#This Row],[English]],TranslationTable,3,FALSE)</calculatedColumnFormula>
    </tableColumn>
    <tableColumn id="4" xr3:uid="{00000000-0010-0000-1500-000004000000}" name="Translation Concatenate" dataDxfId="171"/>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02627" displayName="Table202627" ref="A159:D163" totalsRowShown="0" headerRowBorderDxfId="170" tableBorderDxfId="169">
  <autoFilter ref="A159:D163" xr:uid="{00000000-0009-0000-0100-00001A000000}"/>
  <tableColumns count="4">
    <tableColumn id="1" xr3:uid="{00000000-0010-0000-1600-000001000000}" name="Dropdown Type" dataDxfId="168"/>
    <tableColumn id="2" xr3:uid="{00000000-0010-0000-1600-000002000000}" name="English"/>
    <tableColumn id="3" xr3:uid="{00000000-0010-0000-1600-000003000000}" name="Current Translation" dataDxfId="167">
      <calculatedColumnFormula>VLOOKUP(Table202627[[#This Row],[English]],TranslationTable,3,FALSE)</calculatedColumnFormula>
    </tableColumn>
    <tableColumn id="4" xr3:uid="{00000000-0010-0000-1600-000004000000}" name="Translation Concatenate" dataDxfId="166"/>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0262728" displayName="Table20262728" ref="A166:D185" totalsRowShown="0" headerRowBorderDxfId="165" tableBorderDxfId="164">
  <autoFilter ref="A166:D185" xr:uid="{00000000-0009-0000-0100-00001B000000}"/>
  <sortState xmlns:xlrd2="http://schemas.microsoft.com/office/spreadsheetml/2017/richdata2" ref="A167:D184">
    <sortCondition ref="B166:B184"/>
  </sortState>
  <tableColumns count="4">
    <tableColumn id="1" xr3:uid="{00000000-0010-0000-1700-000001000000}" name="Dropdown Type" dataDxfId="163"/>
    <tableColumn id="2" xr3:uid="{00000000-0010-0000-1700-000002000000}" name="English"/>
    <tableColumn id="3" xr3:uid="{00000000-0010-0000-1700-000003000000}" name="Current Translation" dataDxfId="162">
      <calculatedColumnFormula>VLOOKUP(Table20262728[[#This Row],[English]],TranslationTable,3,FALSE)</calculatedColumnFormula>
    </tableColumn>
    <tableColumn id="4" xr3:uid="{00000000-0010-0000-1700-000004000000}" name="Translation Concatenate" dataDxfId="161"/>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8000000}" name="Table2026272829" displayName="Table2026272829" ref="A188:D198" totalsRowShown="0" headerRowBorderDxfId="160" tableBorderDxfId="159">
  <autoFilter ref="A188:D198" xr:uid="{00000000-0009-0000-0100-00001C000000}"/>
  <sortState xmlns:xlrd2="http://schemas.microsoft.com/office/spreadsheetml/2017/richdata2" ref="A189:D206">
    <sortCondition ref="B166:B184"/>
  </sortState>
  <tableColumns count="4">
    <tableColumn id="1" xr3:uid="{00000000-0010-0000-1800-000001000000}" name="Dropdown Type" dataDxfId="158"/>
    <tableColumn id="2" xr3:uid="{00000000-0010-0000-1800-000002000000}" name="English"/>
    <tableColumn id="3" xr3:uid="{00000000-0010-0000-1800-000003000000}" name="Current Translation" dataDxfId="157">
      <calculatedColumnFormula>VLOOKUP(Table2026272829[[#This Row],[English]],TranslationTable,3,FALSE)</calculatedColumnFormula>
    </tableColumn>
    <tableColumn id="4" xr3:uid="{00000000-0010-0000-1800-000004000000}" name="Translation Concatenate" dataDxfId="156"/>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9000000}" name="Table202627282930" displayName="Table202627282930" ref="A201:D208" totalsRowShown="0" headerRowBorderDxfId="155" tableBorderDxfId="154">
  <autoFilter ref="A201:D208" xr:uid="{00000000-0009-0000-0100-00001D000000}"/>
  <sortState xmlns:xlrd2="http://schemas.microsoft.com/office/spreadsheetml/2017/richdata2" ref="A202:D219">
    <sortCondition ref="B166:B184"/>
  </sortState>
  <tableColumns count="4">
    <tableColumn id="1" xr3:uid="{00000000-0010-0000-1900-000001000000}" name="Dropdown Type" dataDxfId="153"/>
    <tableColumn id="2" xr3:uid="{00000000-0010-0000-1900-000002000000}" name="English"/>
    <tableColumn id="3" xr3:uid="{00000000-0010-0000-1900-000003000000}" name="Current Translation" dataDxfId="152">
      <calculatedColumnFormula>VLOOKUP(Table202627282930[[#This Row],[English]],TranslationTable,3,FALSE)</calculatedColumnFormula>
    </tableColumn>
    <tableColumn id="4" xr3:uid="{00000000-0010-0000-1900-000004000000}" name="Translation Concatenate" dataDxfId="151"/>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2031" displayName="Table2031" ref="A211:D216" totalsRowShown="0" headerRowBorderDxfId="150" tableBorderDxfId="149">
  <autoFilter ref="A211:D216" xr:uid="{00000000-0009-0000-0100-00001E000000}"/>
  <tableColumns count="4">
    <tableColumn id="1" xr3:uid="{00000000-0010-0000-1A00-000001000000}" name="Dropdown Type" dataDxfId="148"/>
    <tableColumn id="2" xr3:uid="{00000000-0010-0000-1A00-000002000000}" name="English"/>
    <tableColumn id="3" xr3:uid="{00000000-0010-0000-1A00-000003000000}" name="Current Translation" dataDxfId="147">
      <calculatedColumnFormula>VLOOKUP(Table2031[[#This Row],[English]],TranslationTable,3,FALSE)</calculatedColumnFormula>
    </tableColumn>
    <tableColumn id="4" xr3:uid="{00000000-0010-0000-1A00-000004000000}" name="Translation Concatenate" dataDxfId="146"/>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CD75A46-C2B7-4A99-9AFE-369D45F05EEA}" name="Table203132" displayName="Table203132" ref="A219:D223" totalsRowShown="0" headerRowBorderDxfId="145" tableBorderDxfId="144">
  <autoFilter ref="A219:D223" xr:uid="{ECD75A46-C2B7-4A99-9AFE-369D45F05EEA}"/>
  <tableColumns count="4">
    <tableColumn id="1" xr3:uid="{87BBEECB-17A5-4704-B520-968BF7A052BD}" name="Dropdown Type" dataDxfId="143"/>
    <tableColumn id="2" xr3:uid="{9E62C51D-12F9-4099-8826-1C24B6588D87}" name="English" dataDxfId="142"/>
    <tableColumn id="3" xr3:uid="{2BADC242-E842-438E-B2CC-03ABF488FF8C}" name="Current Translation" dataDxfId="141">
      <calculatedColumnFormula>VLOOKUP(Table203132[[#This Row],[English]],TranslationTable,3,FALSE)</calculatedColumnFormula>
    </tableColumn>
    <tableColumn id="4" xr3:uid="{E59CE1F3-01B9-41E3-88AC-6C9F6FB98E2D}" name="Translation Concatenate" dataDxfId="140">
      <calculatedColumnFormula>CONCATENATE(Table203132[[#This Row],[Current Translation]], " (",Table203132[[#This Row],[English]],")")</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2000000}" name="Table21" displayName="Table21" ref="N18:Q74" totalsRowShown="0" headerRowDxfId="299" dataDxfId="298">
  <autoFilter ref="N18:Q74" xr:uid="{00000000-0009-0000-0100-000014000000}"/>
  <tableColumns count="4">
    <tableColumn id="1" xr3:uid="{00000000-0010-0000-0200-000001000000}" name="lookup CAS" dataDxfId="297">
      <calculatedColumnFormula>VLOOKUP(Table3[[#This Row],[CAS Number (CAS)]],RSLtbl,1,FALSE)</calculatedColumnFormula>
    </tableColumn>
    <tableColumn id="2" xr3:uid="{00000000-0010-0000-0200-000002000000}" name="is RSL" dataDxfId="296">
      <calculatedColumnFormula>IF(ISERROR(Table21[[#This Row],[lookup CAS]]),0,1)</calculatedColumnFormula>
    </tableColumn>
    <tableColumn id="3" xr3:uid="{00000000-0010-0000-0200-000003000000}" name="is &gt;0.1" dataDxfId="295">
      <calculatedColumnFormula>IF(Table3[[#This Row],[Weight Percentage (no ranges)]]&lt;0.1,0,1)</calculatedColumnFormula>
    </tableColumn>
    <tableColumn id="4" xr3:uid="{00000000-0010-0000-0200-000004000000}" name="sum" dataDxfId="294">
      <calculatedColumnFormula>+Table21[[#This Row],[is RSL]]+Table21[[#This Row],[is &gt;0.1]]</calculatedColumnFormula>
    </tableColumn>
  </tableColumns>
  <tableStyleInfo name="TableStyleMedium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B1DC6C8-8E27-4560-ABCC-BD98A75B5BCA}" name="Table20313233" displayName="Table20313233" ref="A226:D233" totalsRowShown="0" headerRowBorderDxfId="139" tableBorderDxfId="138">
  <autoFilter ref="A226:D233" xr:uid="{BB1DC6C8-8E27-4560-ABCC-BD98A75B5BCA}"/>
  <tableColumns count="4">
    <tableColumn id="1" xr3:uid="{2A17997E-D3E3-47D1-90F8-2317199EA56B}" name="Dropdown Type" dataDxfId="137"/>
    <tableColumn id="2" xr3:uid="{57C048F2-4749-4383-B348-7BC16DA33E62}" name="English" dataDxfId="136"/>
    <tableColumn id="3" xr3:uid="{DA627223-ED0C-47AC-9E21-8E63801302F5}" name="Current Translation" dataDxfId="135">
      <calculatedColumnFormula>VLOOKUP(Table20313233[[#This Row],[English]],TranslationTable,3,FALSE)</calculatedColumnFormula>
    </tableColumn>
    <tableColumn id="4" xr3:uid="{9A745AB1-AB92-4323-A76E-09BD623ABED5}" name="Translation Concatenate" dataDxfId="134">
      <calculatedColumnFormula>CONCATENATE(Table20313233[[#This Row],[Current Translation]], " (",Table20313233[[#This Row],[English]],")")</calculatedColumnFormula>
    </tableColumn>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2C887B-B5B2-4F7A-920F-4E2F49BCABCB}" name="Table2031323335" displayName="Table2031323335" ref="A236:D252" totalsRowShown="0" headerRowBorderDxfId="133" tableBorderDxfId="132">
  <autoFilter ref="A236:D252" xr:uid="{062C887B-B5B2-4F7A-920F-4E2F49BCABCB}"/>
  <tableColumns count="4">
    <tableColumn id="1" xr3:uid="{190FD762-12C6-4C95-A437-6D3A020CB1A9}" name="Dropdown Type" dataDxfId="131"/>
    <tableColumn id="2" xr3:uid="{22E51FE2-7C1C-4796-A7C4-1355AE642F4F}" name="English" dataDxfId="130"/>
    <tableColumn id="3" xr3:uid="{B03F1FA6-186F-4290-8645-0F8140B710C9}" name="Current Translation" dataDxfId="129">
      <calculatedColumnFormula>VLOOKUP(Table2031323335[[#This Row],[English]],TranslationTable,3,FALSE)</calculatedColumnFormula>
    </tableColumn>
    <tableColumn id="4" xr3:uid="{606BF4DF-3288-4B63-A228-F39951EE8268}" name="Translation Concatenate" dataDxfId="128">
      <calculatedColumnFormula>CONCATENATE(Table2031323335[[#This Row],[Current Translation]], " (",Table2031323335[[#This Row],[English]],")")</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38F7B2B-1485-4E1C-BFE4-0E7359D55918}" name="Table203132333536" displayName="Table203132333536" ref="A255:I261" totalsRowShown="0" dataDxfId="126" headerRowBorderDxfId="127" tableBorderDxfId="125">
  <autoFilter ref="A255:I261" xr:uid="{038F7B2B-1485-4E1C-BFE4-0E7359D55918}"/>
  <tableColumns count="9">
    <tableColumn id="1" xr3:uid="{31DA6D91-84CE-4A1D-9A2D-D3BAB433CF5A}" name="Dropdown Type" dataDxfId="124"/>
    <tableColumn id="2" xr3:uid="{E7FDE673-C081-43C7-B4D2-3F11E656EC23}" name="English" dataDxfId="123"/>
    <tableColumn id="3" xr3:uid="{E7FA8982-9F96-46EA-8715-455E0285C056}" name="Current Translation" dataDxfId="122">
      <calculatedColumnFormula>VLOOKUP(Table203132333536[[#This Row],[English]],TranslationTable,3,FALSE)</calculatedColumnFormula>
    </tableColumn>
    <tableColumn id="4" xr3:uid="{92770357-98BC-499C-B7B5-FF05D7F269A4}" name="Translation Concatenate" dataDxfId="121">
      <calculatedColumnFormula>CONCATENATE(Table203132333536[[#This Row],[Current Translation]], " (",Table203132333536[[#This Row],[English]],")")</calculatedColumnFormula>
    </tableColumn>
    <tableColumn id="5" xr3:uid="{A4A342A7-13CC-4101-8EFD-EFEB65337729}" name="vlookup column" dataDxfId="120">
      <calculatedColumnFormula>Table203132333536[[#This Row],[English]]</calculatedColumnFormula>
    </tableColumn>
    <tableColumn id="6" xr3:uid="{97F5836D-3C1F-4273-86EB-FC651C3879E1}" name="lookup" dataDxfId="119"/>
    <tableColumn id="7" xr3:uid="{B5201361-98CD-4EF0-B11D-5D0F195DF039}" name="Column1" dataDxfId="118"/>
    <tableColumn id="8" xr3:uid="{A877B9D9-0EE1-4428-AE67-3FB55E5F66E9}" name="Column2" dataDxfId="117"/>
    <tableColumn id="9" xr3:uid="{52CFC355-D1B9-4411-AE19-7C727492EA32}" name="Column3" dataDxfId="116"/>
  </tableColumns>
  <tableStyleInfo name="TableStyleMedium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9B37BB5-4D09-4866-82EA-08CFD061E023}" name="Table37" displayName="Table37" ref="A264:D268" totalsRowShown="0" headerRowBorderDxfId="115" tableBorderDxfId="114" totalsRowBorderDxfId="113">
  <autoFilter ref="A264:D268" xr:uid="{79B37BB5-4D09-4866-82EA-08CFD061E023}"/>
  <tableColumns count="4">
    <tableColumn id="1" xr3:uid="{B92044ED-4A91-40A6-B0F1-BABF81A61C60}" name="Dropdown Type" dataDxfId="112"/>
    <tableColumn id="2" xr3:uid="{968C0B8B-8B8D-4F88-ACA3-1408B31E4D3F}" name="English" dataDxfId="111"/>
    <tableColumn id="3" xr3:uid="{8BAA3837-D7CB-495C-B65E-909EE819F963}" name="Current Translation" dataDxfId="110">
      <calculatedColumnFormula>VLOOKUP(Table37[[#This Row],[English]],TranslationTable,3,FALSE)</calculatedColumnFormula>
    </tableColumn>
    <tableColumn id="4" xr3:uid="{1C31F8E7-4E9D-492C-B33B-7CE7D301504B}" name="Translation Concatenate" dataDxfId="109">
      <calculatedColumnFormula>Table37[[#This Row],[Current Translation]]</calculatedColumnFormula>
    </tableColumn>
  </tableColumns>
  <tableStyleInfo name="TableStyleMedium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F3A80F-A200-48B0-A4FB-A6D8E7CFC526}" name="Table38" displayName="Table38" ref="A271:D289" totalsRowShown="0" headerRowBorderDxfId="108" tableBorderDxfId="107">
  <autoFilter ref="A271:D289" xr:uid="{EAF3A80F-A200-48B0-A4FB-A6D8E7CFC526}"/>
  <tableColumns count="4">
    <tableColumn id="1" xr3:uid="{C953D65B-B18D-4560-8091-9A4FBD37C27F}" name="Dropdown Type"/>
    <tableColumn id="2" xr3:uid="{A2E1B40D-1C12-4A34-AEEB-DF4AAB614322}" name="English"/>
    <tableColumn id="3" xr3:uid="{E6FCD9CF-86E9-46AC-932E-E6B57BA85F2B}" name="Current Translation" dataDxfId="106">
      <calculatedColumnFormula>VLOOKUP(Table38[[#This Row],[English]],TranslationTable,3,FALSE)</calculatedColumnFormula>
    </tableColumn>
    <tableColumn id="4" xr3:uid="{827D9A41-4E24-41CB-A610-204173721870}" name="Translation Concatenate" dataDxfId="105">
      <calculatedColumnFormula>CONCATENATE(Table38[[#This Row],[Current Translation]], " (",Table38[[#This Row],[English]],")")</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A975DBD-433A-46F8-B055-A90FEB6FBB7D}" name="Table3740" displayName="Table3740" ref="A292:D295" totalsRowShown="0" headerRowBorderDxfId="104" tableBorderDxfId="103" totalsRowBorderDxfId="102">
  <autoFilter ref="A292:D295" xr:uid="{6A975DBD-433A-46F8-B055-A90FEB6FBB7D}"/>
  <tableColumns count="4">
    <tableColumn id="1" xr3:uid="{3BFF172E-51E2-4CEE-BDD1-9726A765F2A7}" name="Dropdown Type" dataDxfId="101"/>
    <tableColumn id="2" xr3:uid="{43ECEFA3-3112-4D85-96C4-74528FADC990}" name="English" dataDxfId="100"/>
    <tableColumn id="3" xr3:uid="{9F76B484-542E-46C0-9970-83F67B405D3C}" name="Current Translation" dataDxfId="99">
      <calculatedColumnFormula>VLOOKUP(Table3740[[#This Row],[English]],TranslationTable,3,FALSE)</calculatedColumnFormula>
    </tableColumn>
    <tableColumn id="4" xr3:uid="{C482B374-5E6E-4895-980D-A4C777AC5BD2}" name="Translation Concatenate" dataDxfId="98">
      <calculatedColumnFormula>Table3740[[#This Row],[Current Translation]]</calculatedColumnFormula>
    </tableColumn>
  </tableColumns>
  <tableStyleInfo name="TableStyleMedium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1DD18C5-D409-4E42-B04B-43C3C1ABCB11}" name="Table374041" displayName="Table374041" ref="A298:D302" totalsRowShown="0" headerRowBorderDxfId="97" tableBorderDxfId="96" totalsRowBorderDxfId="95">
  <autoFilter ref="A298:D302" xr:uid="{91DD18C5-D409-4E42-B04B-43C3C1ABCB11}"/>
  <tableColumns count="4">
    <tableColumn id="1" xr3:uid="{1EA2C3CD-FF39-4133-B8AF-64F89AD0A17C}" name="Dropdown Type" dataDxfId="94"/>
    <tableColumn id="2" xr3:uid="{BBF100AA-647C-4282-86B4-AF3328A9907E}" name="English" dataDxfId="93"/>
    <tableColumn id="3" xr3:uid="{086ADCBB-5E53-4BD5-88AB-0CF494DFF8A3}" name="Current Translation" dataDxfId="92">
      <calculatedColumnFormula>VLOOKUP(Table374041[[#This Row],[English]],TranslationTable,3,FALSE)</calculatedColumnFormula>
    </tableColumn>
    <tableColumn id="4" xr3:uid="{C80D2B34-01DC-43E5-84C1-DD8B572A2859}" name="Translation Concatenate" dataDxfId="91">
      <calculatedColumnFormula>CONCATENATE(Table374041[[#This Row],[Current Translation]], " (",Table374041[[#This Row],[English]],")")</calculatedColumnFormula>
    </tableColumn>
  </tableColumns>
  <tableStyleInfo name="TableStyleMedium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08CF557-C56E-48B7-AE71-8B6258B6B67E}" name="Table37404142" displayName="Table37404142" ref="A305:D308" totalsRowShown="0" headerRowBorderDxfId="90" tableBorderDxfId="89" totalsRowBorderDxfId="88">
  <autoFilter ref="A305:D308" xr:uid="{908CF557-C56E-48B7-AE71-8B6258B6B67E}"/>
  <tableColumns count="4">
    <tableColumn id="1" xr3:uid="{713A1635-5FF5-4A49-8078-C180C91CFDA3}" name="Dropdown Type" dataDxfId="87"/>
    <tableColumn id="2" xr3:uid="{D1884005-6EDC-4A57-8F81-6971543D6EB2}" name="English" dataDxfId="86"/>
    <tableColumn id="3" xr3:uid="{DDD41039-6AA3-4626-BEAA-069D5CE075D0}" name="Current Translation" dataDxfId="85">
      <calculatedColumnFormula>VLOOKUP(Table37404142[[#This Row],[English]],TranslationTable,3,FALSE)</calculatedColumnFormula>
    </tableColumn>
    <tableColumn id="4" xr3:uid="{002903B3-A7AB-4527-A5A9-907F8CEEE916}" name="Translation Concatenate" dataDxfId="84">
      <calculatedColumnFormula>CONCATENATE(Table37404142[[#This Row],[Current Translation]], " (",Table37404142[[#This Row],[English]],")")</calculatedColumnFormula>
    </tableColumn>
  </tableColumns>
  <tableStyleInfo name="TableStyleMedium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6E2851F-FAEA-49E4-BD49-E408CC01D450}" name="Table3740414243" displayName="Table3740414243" ref="A311:D317" totalsRowShown="0" headerRowBorderDxfId="83" tableBorderDxfId="82" totalsRowBorderDxfId="81">
  <autoFilter ref="A311:D317" xr:uid="{B6E2851F-FAEA-49E4-BD49-E408CC01D450}"/>
  <tableColumns count="4">
    <tableColumn id="1" xr3:uid="{2C9C9FE2-5ED4-49F4-AF49-FF3AB489CE7E}" name="Dropdown Type" dataDxfId="80"/>
    <tableColumn id="2" xr3:uid="{74C6C908-49F0-4228-A52F-472AA71E03B8}" name="English" dataDxfId="79"/>
    <tableColumn id="3" xr3:uid="{244947E2-2A98-45F6-9DDC-4DF156B3B902}" name="Current Translation" dataDxfId="78">
      <calculatedColumnFormula>VLOOKUP(Table3740414243[[#This Row],[English]],TranslationTable,3,FALSE)</calculatedColumnFormula>
    </tableColumn>
    <tableColumn id="4" xr3:uid="{9C9BA9FC-9AF1-45A4-B8B4-5CF2374ED5E0}" name="Translation Concatenate" dataDxfId="77">
      <calculatedColumnFormula>CONCATENATE(Table3740414243[[#This Row],[Current Translation]], " (",Table3740414243[[#This Row],[English]],")")</calculatedColumnFormula>
    </tableColumn>
  </tableColumns>
  <tableStyleInfo name="TableStyleMedium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7A1AA1C-78F8-49D4-B767-C757403703D3}" name="Table374041424344" displayName="Table374041424344" ref="A320:D323" totalsRowShown="0" headerRowBorderDxfId="76" tableBorderDxfId="75" totalsRowBorderDxfId="74">
  <autoFilter ref="A320:D323" xr:uid="{27A1AA1C-78F8-49D4-B767-C757403703D3}"/>
  <tableColumns count="4">
    <tableColumn id="1" xr3:uid="{DB38F9BD-0DB7-4D66-80B1-5FBBB921412C}" name="Dropdown Type" dataDxfId="73"/>
    <tableColumn id="2" xr3:uid="{A8BB17B3-EDDE-4991-B967-3C89B0F8FEEF}" name="English" dataDxfId="72"/>
    <tableColumn id="3" xr3:uid="{1069BE3E-5FBD-4627-BD2E-C05AB9DA2EFE}" name="Current Translation" dataDxfId="71">
      <calculatedColumnFormula>VLOOKUP(Table374041424344[[#This Row],[English]],TranslationTable,3,FALSE)</calculatedColumnFormula>
    </tableColumn>
    <tableColumn id="4" xr3:uid="{B1A1974A-9DC3-4304-990A-36E8C210E07E}" name="Translation Concatenate" dataDxfId="70">
      <calculatedColumnFormula>CONCATENATE(Table374041424344[[#This Row],[Current Translation]], " (",Table374041424344[[#This Row],[English]],")")</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641E3FC-9887-427D-933A-8ECD0F591181}" name="Table237" displayName="Table237" ref="A4:F1596" totalsRowShown="0" headerRowDxfId="293" dataDxfId="292">
  <autoFilter ref="A4:F1596" xr:uid="{147392DB-4A27-4C1E-ADC3-94FA9D374246}"/>
  <sortState xmlns:xlrd2="http://schemas.microsoft.com/office/spreadsheetml/2017/richdata2" ref="A5:E1596">
    <sortCondition ref="C4:C1596"/>
  </sortState>
  <tableColumns count="6">
    <tableColumn id="3" xr3:uid="{2D390BB0-1220-47EE-A0A2-4DFA6F913C0C}" name="CAS" dataDxfId="291"/>
    <tableColumn id="2" xr3:uid="{8F98FAA0-91C0-4C47-9DF9-32C09549B660}" name="Descriptions" dataDxfId="290"/>
    <tableColumn id="1" xr3:uid="{BF945A29-6C1F-4105-A708-5EAE55E9D743}" name="Family" dataDxfId="289"/>
    <tableColumn id="4" xr3:uid="{883768A8-F69E-4769-9C2C-136C73DF6989}" name="Threshold Limit for declaration_x000a_(Applies to product as manufactured unless otherwise specified)" dataDxfId="288"/>
    <tableColumn id="5" xr3:uid="{D780EA26-01B3-482F-A8E0-BA6C9BBA6766}" name="Comment" dataDxfId="287"/>
    <tableColumn id="6" xr3:uid="{D0D7903B-770F-42AF-99D4-AFB000AC6C66}" name="Lookup Column" dataDxfId="286">
      <calculatedColumnFormula>"Declarable at "&amp;D5*100&amp;"% - CAS No. "&amp;Table237[[#This Row],[CAS]]&amp;", "&amp;Table237[[#This Row],[Descriptions]]</calculatedColumnFormula>
    </tableColumn>
  </tableColumns>
  <tableStyleInfo name="TableStyleMedium2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EDE4DD7-635B-47A9-AFA9-C3369219FB38}" name="Table44" displayName="Table44" ref="A325:D328" totalsRowShown="0">
  <autoFilter ref="A325:D328" xr:uid="{7EDE4DD7-635B-47A9-AFA9-C3369219FB38}"/>
  <tableColumns count="4">
    <tableColumn id="1" xr3:uid="{5084B63E-44E2-4D2F-93C5-2A93F8642417}" name="Dropdown Type"/>
    <tableColumn id="2" xr3:uid="{B5D2930E-0F60-4E71-8870-5F0668333138}" name="English"/>
    <tableColumn id="3" xr3:uid="{5546B83F-5BFD-4ED5-8321-D7D4EE3681B7}" name="Current Translation"/>
    <tableColumn id="4" xr3:uid="{EB74BC85-9B4C-4545-87C2-D17947A1215A}" name="Translation Concatenate"/>
  </tableColumns>
  <tableStyleInfo name="TableStyleMedium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F9B7A6F-9032-41DC-B4FB-9FB907F342D9}" name="Table33" displayName="Table33" ref="A1:G1424" totalsRowShown="0" headerRowDxfId="69" dataDxfId="67" headerRowBorderDxfId="68" tableBorderDxfId="66">
  <autoFilter ref="A1:G1424" xr:uid="{AF9B7A6F-9032-41DC-B4FB-9FB907F342D9}"/>
  <tableColumns count="7">
    <tableColumn id="2" xr3:uid="{30BAB4CF-8A78-4833-9665-27C2C74CD051}" name="sPPGListName" dataDxfId="65"/>
    <tableColumn id="5" xr3:uid="{F84FE973-8099-4393-B83A-606BD154A978}" name="sSubstance" dataDxfId="64"/>
    <tableColumn id="8" xr3:uid="{C028C35F-F80A-4BD1-BC8D-70B5E7F37AF6}" name="nGPSID" dataDxfId="63"/>
    <tableColumn id="9" xr3:uid="{0A01802F-CFA7-49D0-B6F1-D16B005D2D5A}" name="sValue" dataDxfId="62"/>
    <tableColumn id="10" xr3:uid="{246F0FD9-797B-4974-89EE-E1CB692B32F9}" name="sDataDesc" dataDxfId="61"/>
    <tableColumn id="11" xr3:uid="{FDA82E7F-A0BB-4CE7-AADC-1C09ED7E069C}" name="sSource" dataDxfId="60"/>
    <tableColumn id="12" xr3:uid="{E4DF9B5D-DC24-41C9-8446-038502E7FE7E}" name="nUOM" dataDxfId="59"/>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I605" totalsRowShown="0" headerRowDxfId="285" dataDxfId="284">
  <autoFilter ref="A5:I605" xr:uid="{00000000-0009-0000-0100-000002000000}"/>
  <sortState xmlns:xlrd2="http://schemas.microsoft.com/office/spreadsheetml/2017/richdata2" ref="A6:I590">
    <sortCondition ref="D5:D590"/>
  </sortState>
  <tableColumns count="9">
    <tableColumn id="3" xr3:uid="{00000000-0010-0000-0300-000003000000}" name="Lookup Column " dataDxfId="283"/>
    <tableColumn id="4" xr3:uid="{00000000-0010-0000-0300-000004000000}" name="Location - TAB" dataDxfId="282"/>
    <tableColumn id="2" xr3:uid="{00000000-0010-0000-0300-000002000000}" name="Current Translation" dataDxfId="281"/>
    <tableColumn id="5" xr3:uid="{00000000-0010-0000-0300-000005000000}" name="Translation ID " dataDxfId="280"/>
    <tableColumn id="1" xr3:uid="{00000000-0010-0000-0300-000001000000}" name="English" dataDxfId="279"/>
    <tableColumn id="6" xr3:uid="{00000000-0010-0000-0300-000006000000}" name="Spanish" dataDxfId="278"/>
    <tableColumn id="7" xr3:uid="{00000000-0010-0000-0300-000007000000}" name="Chinese" dataDxfId="277"/>
    <tableColumn id="9" xr3:uid="{00000000-0010-0000-0300-000009000000}" name="Russian" dataDxfId="276"/>
    <tableColumn id="8" xr3:uid="{00000000-0010-0000-0300-000008000000}" name="OBSOLETE TRANSLATION: Korean" dataDxfId="275"/>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1:D103" totalsRowShown="0" headerRowDxfId="274">
  <autoFilter ref="A1:D103" xr:uid="{00000000-0009-0000-0100-000004000000}"/>
  <tableColumns count="4">
    <tableColumn id="1" xr3:uid="{00000000-0010-0000-0400-000001000000}" name="CAS Number"/>
    <tableColumn id="2" xr3:uid="{00000000-0010-0000-0400-000002000000}" name="Issue"/>
    <tableColumn id="3" xr3:uid="{00000000-0010-0000-0400-000003000000}" name="Note"/>
    <tableColumn id="4" xr3:uid="{00000000-0010-0000-0400-000004000000}" name="Current Translation" dataDxfId="273">
      <calculatedColumnFormula>VLOOKUP(C2,TranslationTable,3,FALSE)</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7" displayName="Table17" ref="A2:F2398" totalsRowShown="0" dataDxfId="272">
  <autoFilter ref="A2:F2398" xr:uid="{00000000-0009-0000-0100-000006000000}"/>
  <tableColumns count="6">
    <tableColumn id="1" xr3:uid="{00000000-0010-0000-0500-000001000000}" name="sSubstance" dataDxfId="271"/>
    <tableColumn id="3" xr3:uid="{00000000-0010-0000-0500-000003000000}" name="sValue" dataDxfId="270"/>
    <tableColumn id="5" xr3:uid="{00000000-0010-0000-0500-000005000000}" name="sRRNumber" dataDxfId="269"/>
    <tableColumn id="6" xr3:uid="{00000000-0010-0000-0500-000006000000}" name="sDataDesc" dataDxfId="268"/>
    <tableColumn id="7" xr3:uid="{00000000-0010-0000-0500-000007000000}" name="sPPGListName" dataDxfId="267"/>
    <tableColumn id="8" xr3:uid="{00000000-0010-0000-0500-000008000000}" name="dAdded" dataDxfId="266"/>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6:D12" totalsRowShown="0" headerRowBorderDxfId="265" tableBorderDxfId="264">
  <autoFilter ref="A6:D12" xr:uid="{00000000-0009-0000-0100-000007000000}"/>
  <sortState xmlns:xlrd2="http://schemas.microsoft.com/office/spreadsheetml/2017/richdata2" ref="A66:D71">
    <sortCondition ref="B65:B71"/>
  </sortState>
  <tableColumns count="4">
    <tableColumn id="1" xr3:uid="{00000000-0010-0000-0600-000001000000}" name="Dropdown Type" dataDxfId="263"/>
    <tableColumn id="2" xr3:uid="{00000000-0010-0000-0600-000002000000}" name="English" dataDxfId="262"/>
    <tableColumn id="3" xr3:uid="{00000000-0010-0000-0600-000003000000}" name="Current Translation" dataDxfId="261">
      <calculatedColumnFormula>VLOOKUP(Table7[[#This Row],[English]],TranslationTable,3,FALSE)</calculatedColumnFormula>
    </tableColumn>
    <tableColumn id="4" xr3:uid="{00000000-0010-0000-0600-000004000000}" name="Translation Concatenate" dataDxfId="260">
      <calculatedColumnFormula>CONCATENATE(Table7[[#This Row],[Current Translation]], " (",Table7[[#This Row],[English]],")")</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5:D21" totalsRowShown="0" headerRowBorderDxfId="259" tableBorderDxfId="258">
  <autoFilter ref="A15:D21" xr:uid="{00000000-0009-0000-0100-000008000000}"/>
  <sortState xmlns:xlrd2="http://schemas.microsoft.com/office/spreadsheetml/2017/richdata2" ref="A75:D80">
    <sortCondition ref="B74:B80"/>
  </sortState>
  <tableColumns count="4">
    <tableColumn id="1" xr3:uid="{00000000-0010-0000-0700-000001000000}" name="Dropdown Type" dataDxfId="257"/>
    <tableColumn id="2" xr3:uid="{00000000-0010-0000-0700-000002000000}" name="English" dataDxfId="256"/>
    <tableColumn id="3" xr3:uid="{00000000-0010-0000-0700-000003000000}" name="Current Translation" dataDxfId="255">
      <calculatedColumnFormula>VLOOKUP(Table8[[#This Row],[English]],TranslationTable,3,FALSE)</calculatedColumnFormula>
    </tableColumn>
    <tableColumn id="4" xr3:uid="{00000000-0010-0000-0700-000004000000}" name="Translation Concatenate" dataDxfId="254">
      <calculatedColumnFormula>CONCATENATE(Table8[[#This Row],[Current Translation]], " (",Table8[[#This Row],[English]],")")</calculatedColumnFormula>
    </tableColumn>
  </tableColumns>
  <tableStyleInfo name="TableStyleLight8" showFirstColumn="0" showLastColumn="0" showRowStripes="1" showColumnStripes="0"/>
</table>
</file>

<file path=xl/theme/theme1.xml><?xml version="1.0" encoding="utf-8"?>
<a:theme xmlns:a="http://schemas.openxmlformats.org/drawingml/2006/main" name="PPGTheme">
  <a:themeElements>
    <a:clrScheme name="PPG 2">
      <a:dk1>
        <a:sysClr val="windowText" lastClr="000000"/>
      </a:dk1>
      <a:lt1>
        <a:sysClr val="window" lastClr="FFFFFF"/>
      </a:lt1>
      <a:dk2>
        <a:srgbClr val="666666"/>
      </a:dk2>
      <a:lt2>
        <a:srgbClr val="FFFFFF"/>
      </a:lt2>
      <a:accent1>
        <a:srgbClr val="0078A9"/>
      </a:accent1>
      <a:accent2>
        <a:srgbClr val="3EC7F4"/>
      </a:accent2>
      <a:accent3>
        <a:srgbClr val="0033A0"/>
      </a:accent3>
      <a:accent4>
        <a:srgbClr val="00B149"/>
      </a:accent4>
      <a:accent5>
        <a:srgbClr val="D0006F"/>
      </a:accent5>
      <a:accent6>
        <a:srgbClr val="FF7C13"/>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6498"/>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w="12700">
          <a:solidFill>
            <a:schemeClr val="tx1"/>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PGTheme" id="{C565E092-5C7A-4860-89F8-34E08D14F830}" vid="{20F41736-35F5-4850-9BDD-F929DC31A06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urement.ppg.com/Raw-Material-Introduction"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3" Type="http://schemas.openxmlformats.org/officeDocument/2006/relationships/table" Target="../tables/table9.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11.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8"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procurement.ppg.com/Raw-Material-Introduction"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hemical.emb.gov.ph/?page_id=138" TargetMode="External"/><Relationship Id="rId13" Type="http://schemas.openxmlformats.org/officeDocument/2006/relationships/hyperlink" Target="http://chemicaldata.gov.vn/cms.xc" TargetMode="External"/><Relationship Id="rId18" Type="http://schemas.openxmlformats.org/officeDocument/2006/relationships/drawing" Target="../drawings/drawing6.xml"/><Relationship Id="rId3" Type="http://schemas.openxmlformats.org/officeDocument/2006/relationships/hyperlink" Target="https://www.chemradar.com/" TargetMode="External"/><Relationship Id="rId7" Type="http://schemas.openxmlformats.org/officeDocument/2006/relationships/hyperlink" Target="https://www.epa.govt.nz/database-search/" TargetMode="External"/><Relationship Id="rId12" Type="http://schemas.openxmlformats.org/officeDocument/2006/relationships/hyperlink" Target="https://www.turkreach.com.tr/" TargetMode="External"/><Relationship Id="rId17" Type="http://schemas.openxmlformats.org/officeDocument/2006/relationships/printerSettings" Target="../printerSettings/printerSettings6.bin"/><Relationship Id="rId2" Type="http://schemas.openxmlformats.org/officeDocument/2006/relationships/hyperlink" Target="https://www.canada.ca/en/environment-climate-change/services/canadian-environmental-protection-act-registry.html" TargetMode="External"/><Relationship Id="rId16" Type="http://schemas.openxmlformats.org/officeDocument/2006/relationships/hyperlink" Target="https://www.kmu.gov.ua/npas/pro-1598-051225" TargetMode="External"/><Relationship Id="rId1" Type="http://schemas.openxmlformats.org/officeDocument/2006/relationships/hyperlink" Target="https://www.industrialchemicals.gov.au/search-inventory" TargetMode="External"/><Relationship Id="rId6" Type="http://schemas.openxmlformats.org/officeDocument/2006/relationships/hyperlink" Target="https://en.k-reach.com/substances/search" TargetMode="External"/><Relationship Id="rId11" Type="http://schemas.openxmlformats.org/officeDocument/2006/relationships/hyperlink" Target="http://corporate.ppg.com/Purchasing/Raw-Material-Introduction-Process.aspx" TargetMode="External"/><Relationship Id="rId5" Type="http://schemas.openxmlformats.org/officeDocument/2006/relationships/hyperlink" Target="https://www.chem-info.nite.go.jp/en/chem/chrip/chrip_search/systemTop" TargetMode="External"/><Relationship Id="rId15" Type="http://schemas.openxmlformats.org/officeDocument/2006/relationships/hyperlink" Target="https://procurement.ppg.com/Raw-Material-Introduction" TargetMode="External"/><Relationship Id="rId10" Type="http://schemas.openxmlformats.org/officeDocument/2006/relationships/hyperlink" Target="https://www.epa.gov/tsca-inventory" TargetMode="External"/><Relationship Id="rId4" Type="http://schemas.openxmlformats.org/officeDocument/2006/relationships/hyperlink" Target="http://echa.europa.eu/web/guest/home" TargetMode="External"/><Relationship Id="rId9" Type="http://schemas.openxmlformats.org/officeDocument/2006/relationships/hyperlink" Target="http://csnn.osha.gov.tw/content/home/Substance_Query_Q.aspx" TargetMode="External"/><Relationship Id="rId14" Type="http://schemas.openxmlformats.org/officeDocument/2006/relationships/hyperlink" Target="https://www.hse.gov.uk/rea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AJ33"/>
  <sheetViews>
    <sheetView tabSelected="1" workbookViewId="0">
      <selection activeCell="A14" sqref="A14:U14"/>
    </sheetView>
  </sheetViews>
  <sheetFormatPr defaultColWidth="4.625" defaultRowHeight="15"/>
  <cols>
    <col min="1" max="21" width="5.125" style="16" customWidth="1"/>
    <col min="22" max="16384" width="4.625" style="16"/>
  </cols>
  <sheetData>
    <row r="1" spans="1:36" ht="42" customHeight="1">
      <c r="A1" s="360" t="str">
        <f>VLOOKUP(A2,TranslationTable,3,FALSE)</f>
        <v>PPG原料引入申请表</v>
      </c>
      <c r="B1" s="360"/>
      <c r="C1" s="360"/>
      <c r="D1" s="360"/>
      <c r="E1" s="360"/>
      <c r="F1" s="360"/>
      <c r="G1" s="360"/>
      <c r="H1" s="360"/>
      <c r="I1" s="360"/>
      <c r="J1" s="360"/>
      <c r="K1" s="360"/>
      <c r="L1" s="360"/>
      <c r="M1" s="360"/>
      <c r="N1" s="360"/>
      <c r="O1" s="125"/>
      <c r="P1" s="125"/>
      <c r="Q1" s="47"/>
      <c r="R1" s="47"/>
      <c r="S1" s="47"/>
      <c r="T1" s="47"/>
      <c r="U1" s="47"/>
    </row>
    <row r="2" spans="1:36" ht="20.25">
      <c r="A2" s="357" t="s">
        <v>0</v>
      </c>
      <c r="B2" s="357"/>
      <c r="C2" s="357"/>
      <c r="D2" s="357"/>
      <c r="E2" s="357"/>
      <c r="F2" s="357"/>
      <c r="G2" s="357"/>
      <c r="H2" s="357"/>
      <c r="I2" s="357"/>
      <c r="J2" s="357"/>
      <c r="K2" s="357"/>
      <c r="L2" s="357"/>
      <c r="M2" s="357"/>
      <c r="N2" s="357"/>
      <c r="O2" s="357"/>
      <c r="P2" s="357"/>
      <c r="Q2" s="48"/>
      <c r="R2" s="48"/>
      <c r="S2" s="48"/>
      <c r="T2" s="48"/>
      <c r="U2" s="48"/>
      <c r="W2" s="44"/>
    </row>
    <row r="3" spans="1:36" ht="3.95" customHeight="1">
      <c r="A3" s="87"/>
      <c r="B3" s="87"/>
      <c r="C3" s="87"/>
      <c r="D3" s="87"/>
      <c r="E3" s="87"/>
      <c r="F3" s="87"/>
      <c r="G3" s="87"/>
      <c r="H3" s="87"/>
      <c r="I3" s="87"/>
      <c r="J3" s="87"/>
      <c r="K3" s="87"/>
      <c r="L3" s="87"/>
      <c r="M3" s="87"/>
      <c r="N3" s="87"/>
      <c r="O3" s="87"/>
      <c r="P3" s="87"/>
      <c r="Q3" s="48"/>
      <c r="R3" s="48"/>
      <c r="S3" s="48"/>
      <c r="T3" s="48"/>
      <c r="U3" s="48"/>
      <c r="W3" s="44"/>
    </row>
    <row r="4" spans="1:36">
      <c r="A4" s="348" t="s">
        <v>6941</v>
      </c>
      <c r="B4" s="348"/>
      <c r="C4" s="348"/>
      <c r="D4" s="348"/>
      <c r="E4" s="348"/>
      <c r="F4" s="348"/>
      <c r="G4" s="348"/>
      <c r="H4" s="348"/>
      <c r="I4" s="348"/>
      <c r="J4" s="348"/>
      <c r="K4" s="348"/>
      <c r="L4" s="348"/>
      <c r="M4" s="348"/>
      <c r="N4" s="348"/>
      <c r="O4" s="348"/>
      <c r="P4" s="348"/>
      <c r="Q4" s="348"/>
      <c r="R4" s="348"/>
      <c r="S4" s="348"/>
      <c r="T4" s="348"/>
      <c r="U4" s="348"/>
      <c r="W4" s="44"/>
    </row>
    <row r="5" spans="1:36" ht="6" customHeight="1">
      <c r="A5" s="1"/>
      <c r="B5" s="17"/>
      <c r="C5" s="1"/>
      <c r="D5" s="1"/>
      <c r="E5" s="1"/>
      <c r="F5" s="1"/>
      <c r="G5" s="1"/>
      <c r="H5" s="1"/>
      <c r="I5" s="1"/>
      <c r="J5" s="1"/>
      <c r="K5" s="1"/>
      <c r="L5" s="1"/>
      <c r="M5" s="1"/>
      <c r="N5" s="1"/>
      <c r="O5" s="1"/>
      <c r="P5" s="1"/>
      <c r="Q5" s="1"/>
      <c r="R5" s="1"/>
      <c r="S5" s="1"/>
      <c r="T5" s="1"/>
      <c r="U5" s="1"/>
    </row>
    <row r="6" spans="1:36" ht="20.25">
      <c r="A6" s="351" t="s">
        <v>1</v>
      </c>
      <c r="B6" s="351"/>
      <c r="C6" s="351"/>
      <c r="D6" s="351"/>
      <c r="E6" s="351"/>
      <c r="F6" s="351"/>
      <c r="G6" s="351"/>
      <c r="H6" s="351"/>
      <c r="I6" s="351"/>
      <c r="J6" s="351"/>
      <c r="K6" s="351"/>
      <c r="L6" s="351"/>
      <c r="M6" s="351"/>
      <c r="N6" s="351"/>
      <c r="O6" s="351"/>
      <c r="P6" s="351"/>
      <c r="Q6" s="351"/>
      <c r="R6" s="351"/>
      <c r="S6" s="351"/>
      <c r="T6" s="351"/>
      <c r="U6" s="351"/>
    </row>
    <row r="7" spans="1:36" ht="20.25">
      <c r="A7" s="351" t="s">
        <v>2</v>
      </c>
      <c r="B7" s="351"/>
      <c r="C7" s="351"/>
      <c r="D7" s="351"/>
      <c r="E7" s="351"/>
      <c r="F7" s="351"/>
      <c r="G7" s="351"/>
      <c r="H7" s="351"/>
      <c r="I7" s="351"/>
      <c r="J7" s="351"/>
      <c r="K7" s="351"/>
      <c r="L7" s="351"/>
      <c r="M7" s="351"/>
      <c r="N7" s="351"/>
      <c r="O7" s="351"/>
      <c r="P7" s="351"/>
      <c r="Q7" s="351"/>
      <c r="R7" s="351"/>
      <c r="S7" s="351"/>
      <c r="T7" s="351"/>
      <c r="U7" s="351"/>
    </row>
    <row r="8" spans="1:36" ht="3.95" customHeight="1">
      <c r="A8" s="18"/>
      <c r="B8" s="18"/>
      <c r="C8" s="18"/>
      <c r="D8" s="18"/>
      <c r="E8" s="18"/>
      <c r="F8" s="18"/>
      <c r="G8" s="18"/>
      <c r="H8" s="18"/>
      <c r="I8" s="18"/>
      <c r="J8" s="18"/>
      <c r="K8" s="18"/>
      <c r="L8" s="18"/>
      <c r="M8" s="18"/>
      <c r="N8" s="18"/>
      <c r="O8" s="18"/>
      <c r="P8" s="18"/>
      <c r="Q8" s="18"/>
      <c r="R8" s="18"/>
      <c r="S8" s="18"/>
      <c r="T8" s="18"/>
      <c r="U8" s="18"/>
    </row>
    <row r="9" spans="1:36" ht="30" customHeight="1">
      <c r="A9" s="126"/>
      <c r="B9" s="358" t="str">
        <f>VLOOKUP(B10,TranslationTable,3,FALSE)</f>
        <v>全球EH＆S和采购要求</v>
      </c>
      <c r="C9" s="358"/>
      <c r="D9" s="358"/>
      <c r="E9" s="358"/>
      <c r="F9" s="358"/>
      <c r="G9" s="358"/>
      <c r="H9" s="358"/>
      <c r="I9" s="358"/>
      <c r="J9" s="358"/>
      <c r="K9" s="358"/>
      <c r="L9" s="358"/>
      <c r="M9" s="358"/>
      <c r="N9" s="358"/>
      <c r="O9" s="358"/>
      <c r="P9" s="358"/>
      <c r="Q9" s="358"/>
      <c r="R9" s="358"/>
      <c r="S9" s="358"/>
      <c r="T9" s="358"/>
      <c r="U9" s="126"/>
      <c r="V9" s="45"/>
      <c r="W9" s="46"/>
      <c r="X9" s="46"/>
      <c r="Y9" s="46"/>
      <c r="Z9" s="46"/>
      <c r="AA9" s="46"/>
      <c r="AB9" s="46"/>
      <c r="AC9" s="46"/>
      <c r="AD9" s="46"/>
      <c r="AE9" s="46"/>
      <c r="AF9" s="46"/>
      <c r="AG9" s="46"/>
      <c r="AH9" s="46"/>
      <c r="AI9" s="46"/>
      <c r="AJ9" s="46"/>
    </row>
    <row r="10" spans="1:36" ht="15" customHeight="1">
      <c r="A10" s="126"/>
      <c r="B10" s="356" t="s">
        <v>3</v>
      </c>
      <c r="C10" s="356"/>
      <c r="D10" s="356"/>
      <c r="E10" s="356"/>
      <c r="F10" s="356"/>
      <c r="G10" s="356"/>
      <c r="H10" s="356"/>
      <c r="I10" s="356"/>
      <c r="J10" s="356"/>
      <c r="K10" s="356"/>
      <c r="L10" s="356"/>
      <c r="M10" s="356"/>
      <c r="N10" s="356"/>
      <c r="O10" s="356"/>
      <c r="P10" s="356"/>
      <c r="Q10" s="356"/>
      <c r="R10" s="356"/>
      <c r="S10" s="356"/>
      <c r="T10" s="356"/>
      <c r="U10" s="126"/>
    </row>
    <row r="11" spans="1:36" ht="9.7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36" s="132" customFormat="1" ht="60" customHeight="1">
      <c r="A12" s="349" t="str">
        <f>VLOOKUP(A13,TranslationTable,3,FALSE)</f>
        <v>PPG是世界领先的涂料及相关产品供应商，主要向汽车、工业、航天及消费品市场提供涂料等相关产品。该原料引入申请表是PPG原料引入流程的开始，请您认真填写该申请表，以便PPG原料管理小组来评估该原料的安全性和法规符合性。</v>
      </c>
      <c r="B12" s="349"/>
      <c r="C12" s="349"/>
      <c r="D12" s="349"/>
      <c r="E12" s="349"/>
      <c r="F12" s="349"/>
      <c r="G12" s="349"/>
      <c r="H12" s="349"/>
      <c r="I12" s="349"/>
      <c r="J12" s="349"/>
      <c r="K12" s="349"/>
      <c r="L12" s="349"/>
      <c r="M12" s="349"/>
      <c r="N12" s="349"/>
      <c r="O12" s="349"/>
      <c r="P12" s="349"/>
      <c r="Q12" s="349"/>
      <c r="R12" s="349"/>
      <c r="S12" s="349"/>
      <c r="T12" s="349"/>
      <c r="U12" s="349"/>
    </row>
    <row r="13" spans="1:36" ht="15.75" hidden="1">
      <c r="A13" s="128" t="s">
        <v>4</v>
      </c>
      <c r="B13" s="128"/>
      <c r="C13" s="128"/>
      <c r="D13" s="128"/>
      <c r="E13" s="128"/>
      <c r="F13" s="128"/>
      <c r="G13" s="128"/>
      <c r="H13" s="128"/>
      <c r="I13" s="128"/>
      <c r="J13" s="128"/>
      <c r="K13" s="128"/>
      <c r="L13" s="128"/>
      <c r="M13" s="128"/>
      <c r="N13" s="128"/>
      <c r="O13" s="128"/>
      <c r="P13" s="128"/>
      <c r="Q13" s="128"/>
      <c r="R13" s="128"/>
      <c r="S13" s="128"/>
      <c r="T13" s="128"/>
      <c r="U13" s="128"/>
    </row>
    <row r="14" spans="1:36" ht="50.1" customHeight="1">
      <c r="A14" s="350" t="s">
        <v>5</v>
      </c>
      <c r="B14" s="350"/>
      <c r="C14" s="350"/>
      <c r="D14" s="350"/>
      <c r="E14" s="350"/>
      <c r="F14" s="350"/>
      <c r="G14" s="350"/>
      <c r="H14" s="350"/>
      <c r="I14" s="350"/>
      <c r="J14" s="350"/>
      <c r="K14" s="350"/>
      <c r="L14" s="350"/>
      <c r="M14" s="350"/>
      <c r="N14" s="350"/>
      <c r="O14" s="350"/>
      <c r="P14" s="350"/>
      <c r="Q14" s="350"/>
      <c r="R14" s="350"/>
      <c r="S14" s="350"/>
      <c r="T14" s="350"/>
      <c r="U14" s="350"/>
    </row>
    <row r="15" spans="1:36" ht="3" customHeight="1">
      <c r="A15" s="128"/>
      <c r="B15" s="128"/>
      <c r="C15" s="128"/>
      <c r="D15" s="128"/>
      <c r="E15" s="128"/>
      <c r="F15" s="128"/>
      <c r="G15" s="128"/>
      <c r="H15" s="128"/>
      <c r="I15" s="128"/>
      <c r="J15" s="128"/>
      <c r="K15" s="128"/>
      <c r="L15" s="128"/>
      <c r="M15" s="128"/>
      <c r="N15" s="128"/>
      <c r="O15" s="128"/>
      <c r="P15" s="128"/>
      <c r="Q15" s="128"/>
      <c r="R15" s="128"/>
      <c r="S15" s="128"/>
      <c r="T15" s="128"/>
      <c r="U15" s="128"/>
    </row>
    <row r="16" spans="1:36" s="132" customFormat="1" ht="60" customHeight="1">
      <c r="A16" s="349" t="str">
        <f>VLOOKUP(A17,TranslationTable,3,FALSE)</f>
        <v>您向PPG提供的产品作为PPG的原料可能被应用在PPG的各类产品中，而这些产品可能被运输到世界各地。为了安全合法的完成这些操作，为了实践责任关怀的承诺，PPG需要了解该原料的相关信息。所以，请您提供给我们该原料的相关信息。</v>
      </c>
      <c r="B16" s="349"/>
      <c r="C16" s="349"/>
      <c r="D16" s="349"/>
      <c r="E16" s="349"/>
      <c r="F16" s="349"/>
      <c r="G16" s="349"/>
      <c r="H16" s="349"/>
      <c r="I16" s="349"/>
      <c r="J16" s="349"/>
      <c r="K16" s="349"/>
      <c r="L16" s="349"/>
      <c r="M16" s="349"/>
      <c r="N16" s="349"/>
      <c r="O16" s="349"/>
      <c r="P16" s="349"/>
      <c r="Q16" s="349"/>
      <c r="R16" s="349"/>
      <c r="S16" s="349"/>
      <c r="T16" s="349"/>
      <c r="U16" s="349"/>
    </row>
    <row r="17" spans="1:21" ht="15.75" hidden="1">
      <c r="A17" s="128" t="s">
        <v>6</v>
      </c>
      <c r="B17" s="128"/>
      <c r="C17" s="128"/>
      <c r="D17" s="128"/>
      <c r="E17" s="128"/>
      <c r="F17" s="128"/>
      <c r="G17" s="128"/>
      <c r="H17" s="128"/>
      <c r="I17" s="128"/>
      <c r="J17" s="128"/>
      <c r="K17" s="128"/>
      <c r="L17" s="128"/>
      <c r="M17" s="128"/>
      <c r="N17" s="128"/>
      <c r="O17" s="128"/>
      <c r="P17" s="128"/>
      <c r="Q17" s="128"/>
      <c r="R17" s="128"/>
      <c r="S17" s="128"/>
      <c r="T17" s="128"/>
      <c r="U17" s="128"/>
    </row>
    <row r="18" spans="1:21" ht="50.1" customHeight="1">
      <c r="A18" s="350" t="s">
        <v>7</v>
      </c>
      <c r="B18" s="350"/>
      <c r="C18" s="350"/>
      <c r="D18" s="350"/>
      <c r="E18" s="350"/>
      <c r="F18" s="350"/>
      <c r="G18" s="350"/>
      <c r="H18" s="350"/>
      <c r="I18" s="350"/>
      <c r="J18" s="350"/>
      <c r="K18" s="350"/>
      <c r="L18" s="350"/>
      <c r="M18" s="350"/>
      <c r="N18" s="350"/>
      <c r="O18" s="350"/>
      <c r="P18" s="350"/>
      <c r="Q18" s="350"/>
      <c r="R18" s="350"/>
      <c r="S18" s="350"/>
      <c r="T18" s="350"/>
      <c r="U18" s="350"/>
    </row>
    <row r="19" spans="1:21" ht="6.95" customHeight="1">
      <c r="A19" s="1"/>
      <c r="B19" s="1"/>
      <c r="C19" s="1"/>
      <c r="D19" s="1"/>
      <c r="E19" s="1"/>
      <c r="F19" s="1"/>
      <c r="G19" s="1"/>
      <c r="H19" s="1"/>
      <c r="I19" s="1"/>
      <c r="J19" s="1"/>
      <c r="K19" s="1"/>
      <c r="L19" s="1"/>
      <c r="M19" s="1"/>
      <c r="N19" s="1"/>
      <c r="O19" s="1"/>
      <c r="P19" s="1"/>
      <c r="Q19" s="1"/>
      <c r="R19" s="1"/>
      <c r="S19" s="1"/>
      <c r="T19" s="1"/>
      <c r="U19" s="1"/>
    </row>
    <row r="20" spans="1:21" s="132" customFormat="1" ht="60" customHeight="1">
      <c r="A20" s="349" t="str">
        <f>VLOOKUP(A21,TranslationTable,3,FALSE)</f>
        <v>此表单由这说明信和6个额外的表格组成，每个部分都要求提供信息。在整个表单中，每个必填字段以灰色显示。请填写此表格包括(B部分)的所有信息，并尽快将其交回PPG中指定的联系人。如果您对填写表格有任何疑问，请联系要求您填表的人员或联系您的采购代理商。</v>
      </c>
      <c r="B20" s="349"/>
      <c r="C20" s="349"/>
      <c r="D20" s="349"/>
      <c r="E20" s="349"/>
      <c r="F20" s="349"/>
      <c r="G20" s="349"/>
      <c r="H20" s="349"/>
      <c r="I20" s="349"/>
      <c r="J20" s="349"/>
      <c r="K20" s="349"/>
      <c r="L20" s="349"/>
      <c r="M20" s="349"/>
      <c r="N20" s="349"/>
      <c r="O20" s="349"/>
      <c r="P20" s="349"/>
      <c r="Q20" s="349"/>
      <c r="R20" s="349"/>
      <c r="S20" s="349"/>
      <c r="T20" s="349"/>
      <c r="U20" s="349"/>
    </row>
    <row r="21" spans="1:21" ht="15.75" hidden="1">
      <c r="A21" s="128" t="s">
        <v>8</v>
      </c>
      <c r="B21" s="128"/>
      <c r="C21" s="128"/>
      <c r="D21" s="128"/>
      <c r="E21" s="128"/>
      <c r="F21" s="128"/>
      <c r="G21" s="128"/>
      <c r="H21" s="128"/>
      <c r="I21" s="128"/>
      <c r="J21" s="128"/>
      <c r="K21" s="128"/>
      <c r="L21" s="128"/>
      <c r="M21" s="128"/>
      <c r="N21" s="128"/>
      <c r="O21" s="128"/>
      <c r="P21" s="128"/>
      <c r="Q21" s="128"/>
      <c r="R21" s="128"/>
      <c r="S21" s="128"/>
      <c r="T21" s="128"/>
      <c r="U21" s="128"/>
    </row>
    <row r="22" spans="1:21" ht="60" customHeight="1">
      <c r="A22" s="350" t="s">
        <v>6944</v>
      </c>
      <c r="B22" s="350"/>
      <c r="C22" s="350"/>
      <c r="D22" s="350"/>
      <c r="E22" s="350"/>
      <c r="F22" s="350"/>
      <c r="G22" s="350"/>
      <c r="H22" s="350"/>
      <c r="I22" s="350"/>
      <c r="J22" s="350"/>
      <c r="K22" s="350"/>
      <c r="L22" s="350"/>
      <c r="M22" s="350"/>
      <c r="N22" s="350"/>
      <c r="O22" s="350"/>
      <c r="P22" s="350"/>
      <c r="Q22" s="350"/>
      <c r="R22" s="350"/>
      <c r="S22" s="350"/>
      <c r="T22" s="350"/>
      <c r="U22" s="350"/>
    </row>
    <row r="23" spans="1:21" ht="9.9499999999999993" customHeight="1">
      <c r="A23" s="129"/>
      <c r="B23" s="129"/>
      <c r="C23" s="129"/>
      <c r="D23" s="129"/>
      <c r="E23" s="129"/>
      <c r="F23" s="129"/>
      <c r="G23" s="129"/>
      <c r="H23" s="129"/>
      <c r="I23" s="129"/>
      <c r="J23" s="129"/>
      <c r="K23" s="129"/>
      <c r="L23" s="129"/>
      <c r="M23" s="129"/>
      <c r="N23" s="129"/>
      <c r="O23" s="129"/>
      <c r="P23" s="129"/>
      <c r="Q23" s="129"/>
      <c r="R23" s="129"/>
      <c r="S23" s="129"/>
      <c r="T23" s="129"/>
      <c r="U23" s="129"/>
    </row>
    <row r="24" spans="1:21" ht="15" customHeight="1">
      <c r="A24" s="352" t="str">
        <f>VLOOKUP(A25,TranslationTable,3,FALSE)</f>
        <v>注意：回复必须是英语。 翻译仅供参考。</v>
      </c>
      <c r="B24" s="352"/>
      <c r="C24" s="352"/>
      <c r="D24" s="352"/>
      <c r="E24" s="352"/>
      <c r="F24" s="352"/>
      <c r="G24" s="352"/>
      <c r="H24" s="352"/>
      <c r="I24" s="352"/>
      <c r="J24" s="352"/>
      <c r="K24" s="352"/>
      <c r="L24" s="352"/>
      <c r="M24" s="352"/>
      <c r="N24" s="352"/>
      <c r="O24" s="352"/>
      <c r="P24" s="352"/>
      <c r="Q24" s="352"/>
      <c r="R24" s="352"/>
      <c r="S24" s="352"/>
      <c r="T24" s="352"/>
      <c r="U24" s="352"/>
    </row>
    <row r="25" spans="1:21">
      <c r="A25" s="353" t="s">
        <v>10</v>
      </c>
      <c r="B25" s="353"/>
      <c r="C25" s="353"/>
      <c r="D25" s="353"/>
      <c r="E25" s="353"/>
      <c r="F25" s="353"/>
      <c r="G25" s="353"/>
      <c r="H25" s="353"/>
      <c r="I25" s="353"/>
      <c r="J25" s="353"/>
      <c r="K25" s="353"/>
      <c r="L25" s="353"/>
      <c r="M25" s="353"/>
      <c r="N25" s="353"/>
      <c r="O25" s="353"/>
      <c r="P25" s="353"/>
      <c r="Q25" s="353"/>
      <c r="R25" s="353"/>
      <c r="S25" s="353"/>
      <c r="T25" s="353"/>
      <c r="U25" s="353"/>
    </row>
    <row r="26" spans="1:21" ht="6.95" customHeight="1">
      <c r="A26" s="128"/>
      <c r="B26" s="128"/>
      <c r="C26" s="128"/>
      <c r="D26" s="128"/>
      <c r="E26" s="128"/>
      <c r="F26" s="128"/>
      <c r="G26" s="128"/>
      <c r="H26" s="128"/>
      <c r="I26" s="128"/>
      <c r="J26" s="128"/>
      <c r="K26" s="128"/>
      <c r="L26" s="128"/>
      <c r="M26" s="128"/>
      <c r="N26" s="128"/>
      <c r="O26" s="128"/>
      <c r="P26" s="128"/>
      <c r="Q26" s="128"/>
      <c r="R26" s="128"/>
      <c r="S26" s="128"/>
      <c r="T26" s="128"/>
      <c r="U26" s="128"/>
    </row>
    <row r="27" spans="1:21" ht="15.75">
      <c r="A27" s="354" t="str">
        <f>VLOOKUP(A28,TranslationTable,3,FALSE)</f>
        <v>真诚，</v>
      </c>
      <c r="B27" s="354"/>
      <c r="C27" s="354"/>
      <c r="D27" s="354"/>
      <c r="E27" s="354"/>
      <c r="F27" s="354"/>
      <c r="G27" s="354"/>
      <c r="H27" s="354"/>
      <c r="I27" s="354"/>
      <c r="J27" s="354"/>
      <c r="K27" s="354"/>
      <c r="L27" s="354"/>
      <c r="M27" s="354"/>
      <c r="N27" s="354"/>
      <c r="O27" s="354"/>
      <c r="P27" s="354"/>
      <c r="Q27" s="354"/>
      <c r="R27" s="354"/>
      <c r="S27" s="354"/>
      <c r="T27" s="354"/>
      <c r="U27" s="354"/>
    </row>
    <row r="28" spans="1:21">
      <c r="A28" s="355" t="s">
        <v>11</v>
      </c>
      <c r="B28" s="355"/>
      <c r="C28" s="355"/>
      <c r="D28" s="355"/>
      <c r="E28" s="355"/>
      <c r="F28" s="355"/>
      <c r="G28" s="355"/>
      <c r="H28" s="355"/>
      <c r="I28" s="355"/>
      <c r="J28" s="355"/>
      <c r="K28" s="355"/>
      <c r="L28" s="355"/>
      <c r="M28" s="355"/>
      <c r="N28" s="355"/>
      <c r="O28" s="355"/>
      <c r="P28" s="355"/>
      <c r="Q28" s="355"/>
      <c r="R28" s="355"/>
      <c r="S28" s="355"/>
      <c r="T28" s="355"/>
      <c r="U28" s="355"/>
    </row>
    <row r="29" spans="1:21" ht="75" customHeight="1">
      <c r="A29" s="128"/>
      <c r="B29" s="128"/>
      <c r="C29" s="128"/>
      <c r="D29" s="128"/>
      <c r="E29" s="128"/>
      <c r="F29" s="128"/>
      <c r="G29" s="128"/>
      <c r="H29" s="128"/>
      <c r="I29" s="128"/>
      <c r="J29" s="128"/>
      <c r="K29" s="128"/>
      <c r="L29" s="128"/>
      <c r="M29" s="128"/>
      <c r="N29" s="128"/>
      <c r="O29" s="128"/>
      <c r="P29" s="128"/>
      <c r="Q29" s="128"/>
      <c r="R29" s="128"/>
      <c r="S29" s="128"/>
      <c r="T29" s="128"/>
      <c r="U29" s="128"/>
    </row>
    <row r="30" spans="1:21" ht="15.75">
      <c r="A30" s="130" t="s">
        <v>3748</v>
      </c>
      <c r="B30" s="128"/>
      <c r="C30" s="128"/>
      <c r="D30" s="128"/>
      <c r="E30" s="128"/>
      <c r="F30" s="128"/>
      <c r="G30" s="128"/>
      <c r="H30" s="128"/>
      <c r="I30" s="128"/>
      <c r="J30" s="128"/>
      <c r="K30" s="359" t="s">
        <v>3471</v>
      </c>
      <c r="L30" s="359"/>
      <c r="M30" s="359"/>
      <c r="N30" s="359"/>
      <c r="O30" s="359"/>
      <c r="P30" s="359"/>
      <c r="Q30" s="359"/>
      <c r="R30" s="359"/>
      <c r="S30" s="359"/>
      <c r="T30" s="359"/>
      <c r="U30" s="128"/>
    </row>
    <row r="31" spans="1:21" ht="15" customHeight="1">
      <c r="A31" s="347" t="str">
        <f>VLOOKUP(A32,TranslationTable,3,FALSE)</f>
        <v>环境健康与安全副总裁</v>
      </c>
      <c r="B31" s="347"/>
      <c r="C31" s="347"/>
      <c r="D31" s="347"/>
      <c r="E31" s="347"/>
      <c r="F31" s="347"/>
      <c r="G31" s="347"/>
      <c r="H31" s="347"/>
      <c r="I31" s="347"/>
      <c r="J31" s="347"/>
      <c r="K31" s="347" t="str">
        <f>VLOOKUP(K32,TranslationTable,3,FALSE)</f>
        <v>采购副总裁</v>
      </c>
      <c r="L31" s="347"/>
      <c r="M31" s="347"/>
      <c r="N31" s="347"/>
      <c r="O31" s="347"/>
      <c r="P31" s="347"/>
      <c r="Q31" s="347"/>
      <c r="R31" s="347"/>
      <c r="S31" s="347"/>
      <c r="T31" s="347"/>
      <c r="U31" s="347"/>
    </row>
    <row r="32" spans="1:21" ht="15.75">
      <c r="A32" s="131" t="s">
        <v>12</v>
      </c>
      <c r="B32" s="128"/>
      <c r="C32" s="128"/>
      <c r="D32" s="128"/>
      <c r="E32" s="128"/>
      <c r="F32" s="128"/>
      <c r="G32" s="128"/>
      <c r="H32" s="128"/>
      <c r="I32" s="128"/>
      <c r="J32" s="128"/>
      <c r="K32" s="131" t="s">
        <v>3536</v>
      </c>
      <c r="L32" s="128"/>
      <c r="M32" s="128"/>
      <c r="N32" s="128"/>
      <c r="O32" s="128"/>
      <c r="P32" s="128"/>
      <c r="Q32" s="128"/>
      <c r="R32" s="128"/>
      <c r="S32" s="128"/>
      <c r="T32" s="128"/>
      <c r="U32" s="128"/>
    </row>
    <row r="33" spans="1:21">
      <c r="A33" s="1"/>
      <c r="B33" s="1"/>
      <c r="C33" s="1"/>
      <c r="D33" s="1"/>
      <c r="E33" s="1"/>
      <c r="F33" s="1"/>
      <c r="G33" s="1"/>
      <c r="H33" s="1"/>
      <c r="I33" s="1"/>
      <c r="J33" s="1"/>
      <c r="K33" s="1"/>
      <c r="L33" s="1"/>
      <c r="M33" s="1"/>
      <c r="N33" s="1"/>
      <c r="O33" s="1"/>
      <c r="P33" s="1"/>
      <c r="Q33" s="1"/>
      <c r="R33" s="1"/>
      <c r="S33" s="1"/>
      <c r="T33" s="1"/>
      <c r="U33" s="1"/>
    </row>
  </sheetData>
  <sheetProtection algorithmName="SHA-512" hashValue="3/2q/6PicCHJ8CzaRYFrvwbgFdRhJBXnJ5HEmEFuhmffF30hHXCqWzrU810p+Yr1wkjwv/FcpwVXC/NNQkr1+g==" saltValue="a9/q6xfm64QNfghrmaQlwg==" spinCount="100000" sheet="1" objects="1" scenarios="1"/>
  <mergeCells count="20">
    <mergeCell ref="A2:P2"/>
    <mergeCell ref="B9:T9"/>
    <mergeCell ref="K30:T30"/>
    <mergeCell ref="A1:N1"/>
    <mergeCell ref="K31:U31"/>
    <mergeCell ref="A4:U4"/>
    <mergeCell ref="A12:U12"/>
    <mergeCell ref="A14:U14"/>
    <mergeCell ref="A6:U6"/>
    <mergeCell ref="A7:U7"/>
    <mergeCell ref="A24:U24"/>
    <mergeCell ref="A25:U25"/>
    <mergeCell ref="A27:U27"/>
    <mergeCell ref="A28:U28"/>
    <mergeCell ref="A31:J31"/>
    <mergeCell ref="A16:U16"/>
    <mergeCell ref="A18:U18"/>
    <mergeCell ref="A20:U20"/>
    <mergeCell ref="A22:U22"/>
    <mergeCell ref="B10:T10"/>
  </mergeCells>
  <hyperlinks>
    <hyperlink ref="B9:T9" r:id="rId1" display="https://procurement.ppg.com/Raw-Material-Introduction" xr:uid="{00000000-0004-0000-0000-000000000000}"/>
  </hyperlinks>
  <printOptions horizontalCentered="1"/>
  <pageMargins left="0.1" right="0.1" top="0.25" bottom="0" header="0.3" footer="0.05"/>
  <pageSetup scale="87" orientation="portrait" r:id="rId2"/>
  <headerFooter differentFirst="1"/>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F2398"/>
  <sheetViews>
    <sheetView workbookViewId="0">
      <selection activeCell="A14" sqref="A14"/>
    </sheetView>
  </sheetViews>
  <sheetFormatPr defaultRowHeight="14.25"/>
  <cols>
    <col min="1" max="1" width="21.625" bestFit="1" customWidth="1"/>
    <col min="2" max="2" width="8.75" bestFit="1" customWidth="1"/>
    <col min="3" max="3" width="38.5" bestFit="1" customWidth="1"/>
    <col min="4" max="4" width="28.625" bestFit="1" customWidth="1"/>
    <col min="5" max="5" width="27.75" bestFit="1" customWidth="1"/>
    <col min="6" max="6" width="20.75" bestFit="1" customWidth="1"/>
  </cols>
  <sheetData>
    <row r="1" spans="1:6">
      <c r="A1" t="s">
        <v>1902</v>
      </c>
      <c r="B1" s="50">
        <v>46057</v>
      </c>
      <c r="C1" s="61" t="s">
        <v>1903</v>
      </c>
    </row>
    <row r="2" spans="1:6">
      <c r="A2" s="49" t="s">
        <v>1904</v>
      </c>
      <c r="B2" s="49" t="s">
        <v>1905</v>
      </c>
      <c r="C2" t="s">
        <v>1906</v>
      </c>
      <c r="D2" t="s">
        <v>1907</v>
      </c>
      <c r="E2" t="s">
        <v>1908</v>
      </c>
      <c r="F2" t="s">
        <v>1909</v>
      </c>
    </row>
    <row r="3" spans="1:6">
      <c r="A3" s="342" t="s">
        <v>3786</v>
      </c>
      <c r="B3" s="342">
        <v>1E-3</v>
      </c>
      <c r="C3" s="342" t="s">
        <v>6948</v>
      </c>
      <c r="D3" s="342" t="s">
        <v>6949</v>
      </c>
      <c r="E3" s="342" t="s">
        <v>6950</v>
      </c>
      <c r="F3" s="342" t="s">
        <v>7473</v>
      </c>
    </row>
    <row r="4" spans="1:6">
      <c r="A4" s="342" t="s">
        <v>1910</v>
      </c>
      <c r="B4" s="342">
        <v>0.01</v>
      </c>
      <c r="C4" s="342" t="s">
        <v>6951</v>
      </c>
      <c r="D4" s="342" t="s">
        <v>477</v>
      </c>
      <c r="E4" s="342" t="s">
        <v>6950</v>
      </c>
      <c r="F4" s="342" t="s">
        <v>7474</v>
      </c>
    </row>
    <row r="5" spans="1:6">
      <c r="A5" s="342" t="s">
        <v>1911</v>
      </c>
      <c r="B5" s="342">
        <v>8.9999999999999993E-3</v>
      </c>
      <c r="C5" s="342" t="s">
        <v>6952</v>
      </c>
      <c r="D5" s="342" t="s">
        <v>1912</v>
      </c>
      <c r="E5" s="342" t="s">
        <v>6950</v>
      </c>
      <c r="F5" s="342" t="s">
        <v>7475</v>
      </c>
    </row>
    <row r="6" spans="1:6">
      <c r="A6" s="342" t="s">
        <v>1913</v>
      </c>
      <c r="B6" s="342">
        <v>0.01</v>
      </c>
      <c r="C6" s="342" t="s">
        <v>6953</v>
      </c>
      <c r="D6" s="342" t="s">
        <v>1914</v>
      </c>
      <c r="E6" s="342" t="s">
        <v>6950</v>
      </c>
      <c r="F6" s="342" t="s">
        <v>7476</v>
      </c>
    </row>
    <row r="7" spans="1:6">
      <c r="A7" s="342" t="s">
        <v>1915</v>
      </c>
      <c r="B7" s="342">
        <v>8.9999999999999993E-3</v>
      </c>
      <c r="C7" s="342" t="s">
        <v>6952</v>
      </c>
      <c r="D7" s="342" t="s">
        <v>1912</v>
      </c>
      <c r="E7" s="342" t="s">
        <v>6950</v>
      </c>
      <c r="F7" s="342" t="s">
        <v>7475</v>
      </c>
    </row>
    <row r="8" spans="1:6">
      <c r="A8" s="342" t="s">
        <v>3792</v>
      </c>
      <c r="B8" s="342">
        <v>1E-3</v>
      </c>
      <c r="C8" s="342" t="s">
        <v>6948</v>
      </c>
      <c r="D8" s="342" t="s">
        <v>6949</v>
      </c>
      <c r="E8" s="342" t="s">
        <v>6950</v>
      </c>
      <c r="F8" s="342" t="s">
        <v>7473</v>
      </c>
    </row>
    <row r="9" spans="1:6">
      <c r="A9" s="342" t="s">
        <v>1916</v>
      </c>
      <c r="B9" s="342">
        <v>0.01</v>
      </c>
      <c r="C9" s="342" t="s">
        <v>6951</v>
      </c>
      <c r="D9" s="342" t="s">
        <v>477</v>
      </c>
      <c r="E9" s="342" t="s">
        <v>6950</v>
      </c>
      <c r="F9" s="342" t="s">
        <v>7474</v>
      </c>
    </row>
    <row r="10" spans="1:6">
      <c r="A10" s="342" t="s">
        <v>1917</v>
      </c>
      <c r="B10" s="342">
        <v>8.9999999999999993E-3</v>
      </c>
      <c r="C10" s="342" t="s">
        <v>6952</v>
      </c>
      <c r="D10" s="342" t="s">
        <v>1912</v>
      </c>
      <c r="E10" s="342" t="s">
        <v>6950</v>
      </c>
      <c r="F10" s="342" t="s">
        <v>7475</v>
      </c>
    </row>
    <row r="11" spans="1:6">
      <c r="A11" s="342" t="s">
        <v>1918</v>
      </c>
      <c r="B11" s="342">
        <v>0.01</v>
      </c>
      <c r="C11" s="342" t="s">
        <v>6953</v>
      </c>
      <c r="D11" s="342" t="s">
        <v>1914</v>
      </c>
      <c r="E11" s="342" t="s">
        <v>6950</v>
      </c>
      <c r="F11" s="342" t="s">
        <v>7476</v>
      </c>
    </row>
    <row r="12" spans="1:6">
      <c r="A12" s="342" t="s">
        <v>1919</v>
      </c>
      <c r="B12" s="342">
        <v>0.01</v>
      </c>
      <c r="C12" s="342" t="s">
        <v>6953</v>
      </c>
      <c r="D12" s="342" t="s">
        <v>1914</v>
      </c>
      <c r="E12" s="342" t="s">
        <v>6950</v>
      </c>
      <c r="F12" s="342" t="s">
        <v>7476</v>
      </c>
    </row>
    <row r="13" spans="1:6">
      <c r="A13" s="342" t="s">
        <v>1920</v>
      </c>
      <c r="B13" s="342">
        <v>0.01</v>
      </c>
      <c r="C13" s="342" t="s">
        <v>6953</v>
      </c>
      <c r="D13" s="342" t="s">
        <v>1914</v>
      </c>
      <c r="E13" s="342" t="s">
        <v>6950</v>
      </c>
      <c r="F13" s="342" t="s">
        <v>7476</v>
      </c>
    </row>
    <row r="14" spans="1:6">
      <c r="A14" s="342" t="s">
        <v>1921</v>
      </c>
      <c r="B14" s="342">
        <v>0.01</v>
      </c>
      <c r="C14" s="342" t="s">
        <v>6953</v>
      </c>
      <c r="D14" s="342" t="s">
        <v>1914</v>
      </c>
      <c r="E14" s="342" t="s">
        <v>6950</v>
      </c>
      <c r="F14" s="342" t="s">
        <v>7476</v>
      </c>
    </row>
    <row r="15" spans="1:6">
      <c r="A15" s="342" t="s">
        <v>6954</v>
      </c>
      <c r="B15" s="342">
        <v>1E-3</v>
      </c>
      <c r="C15" s="342" t="s">
        <v>6948</v>
      </c>
      <c r="D15" s="342" t="s">
        <v>6949</v>
      </c>
      <c r="E15" s="342" t="s">
        <v>6950</v>
      </c>
      <c r="F15" s="342" t="s">
        <v>7473</v>
      </c>
    </row>
    <row r="16" spans="1:6">
      <c r="A16" s="342" t="s">
        <v>1922</v>
      </c>
      <c r="B16" s="342">
        <v>8.9999999999999993E-3</v>
      </c>
      <c r="C16" s="342" t="s">
        <v>6952</v>
      </c>
      <c r="D16" s="342" t="s">
        <v>1912</v>
      </c>
      <c r="E16" s="342" t="s">
        <v>6950</v>
      </c>
      <c r="F16" s="342" t="s">
        <v>7475</v>
      </c>
    </row>
    <row r="17" spans="1:6">
      <c r="A17" s="342" t="s">
        <v>1923</v>
      </c>
      <c r="B17" s="342">
        <v>8.9999999999999993E-3</v>
      </c>
      <c r="C17" s="342" t="s">
        <v>6952</v>
      </c>
      <c r="D17" s="342" t="s">
        <v>1912</v>
      </c>
      <c r="E17" s="342" t="s">
        <v>6950</v>
      </c>
      <c r="F17" s="342" t="s">
        <v>7475</v>
      </c>
    </row>
    <row r="18" spans="1:6">
      <c r="A18" s="342" t="s">
        <v>1924</v>
      </c>
      <c r="B18" s="342">
        <v>8.9999999999999993E-3</v>
      </c>
      <c r="C18" s="342" t="s">
        <v>6952</v>
      </c>
      <c r="D18" s="342" t="s">
        <v>1912</v>
      </c>
      <c r="E18" s="342" t="s">
        <v>6950</v>
      </c>
      <c r="F18" s="342" t="s">
        <v>7475</v>
      </c>
    </row>
    <row r="19" spans="1:6">
      <c r="A19" s="342" t="s">
        <v>1925</v>
      </c>
      <c r="B19" s="342">
        <v>8.9999999999999993E-3</v>
      </c>
      <c r="C19" s="342" t="s">
        <v>6952</v>
      </c>
      <c r="D19" s="342" t="s">
        <v>1912</v>
      </c>
      <c r="E19" s="342" t="s">
        <v>6950</v>
      </c>
      <c r="F19" s="342" t="s">
        <v>7475</v>
      </c>
    </row>
    <row r="20" spans="1:6">
      <c r="A20" s="342" t="s">
        <v>1926</v>
      </c>
      <c r="B20" s="342">
        <v>8.9999999999999993E-3</v>
      </c>
      <c r="C20" s="342" t="s">
        <v>6952</v>
      </c>
      <c r="D20" s="342" t="s">
        <v>1912</v>
      </c>
      <c r="E20" s="342" t="s">
        <v>6950</v>
      </c>
      <c r="F20" s="342" t="s">
        <v>7475</v>
      </c>
    </row>
    <row r="21" spans="1:6">
      <c r="A21" s="342" t="s">
        <v>1927</v>
      </c>
      <c r="B21" s="342">
        <v>8.9999999999999993E-3</v>
      </c>
      <c r="C21" s="342" t="s">
        <v>6952</v>
      </c>
      <c r="D21" s="342" t="s">
        <v>1912</v>
      </c>
      <c r="E21" s="342" t="s">
        <v>6950</v>
      </c>
      <c r="F21" s="342" t="s">
        <v>7475</v>
      </c>
    </row>
    <row r="22" spans="1:6">
      <c r="A22" s="342" t="s">
        <v>1928</v>
      </c>
      <c r="B22" s="342">
        <v>8.9999999999999993E-3</v>
      </c>
      <c r="C22" s="342" t="s">
        <v>6952</v>
      </c>
      <c r="D22" s="342" t="s">
        <v>1912</v>
      </c>
      <c r="E22" s="342" t="s">
        <v>6950</v>
      </c>
      <c r="F22" s="342" t="s">
        <v>7475</v>
      </c>
    </row>
    <row r="23" spans="1:6">
      <c r="A23" s="342" t="s">
        <v>1929</v>
      </c>
      <c r="B23" s="342">
        <v>8.9999999999999993E-3</v>
      </c>
      <c r="C23" s="342" t="s">
        <v>6952</v>
      </c>
      <c r="D23" s="342" t="s">
        <v>1912</v>
      </c>
      <c r="E23" s="342" t="s">
        <v>6950</v>
      </c>
      <c r="F23" s="342" t="s">
        <v>7475</v>
      </c>
    </row>
    <row r="24" spans="1:6">
      <c r="A24" s="342" t="s">
        <v>1930</v>
      </c>
      <c r="B24" s="342">
        <v>0.01</v>
      </c>
      <c r="C24" s="342" t="s">
        <v>6951</v>
      </c>
      <c r="D24" s="342" t="s">
        <v>477</v>
      </c>
      <c r="E24" s="342" t="s">
        <v>6950</v>
      </c>
      <c r="F24" s="342" t="s">
        <v>7474</v>
      </c>
    </row>
    <row r="25" spans="1:6">
      <c r="A25" s="342" t="s">
        <v>1931</v>
      </c>
      <c r="B25" s="342">
        <v>0.01</v>
      </c>
      <c r="C25" s="342" t="s">
        <v>6953</v>
      </c>
      <c r="D25" s="342" t="s">
        <v>1914</v>
      </c>
      <c r="E25" s="342" t="s">
        <v>6950</v>
      </c>
      <c r="F25" s="342" t="s">
        <v>7476</v>
      </c>
    </row>
    <row r="26" spans="1:6">
      <c r="A26" s="342" t="s">
        <v>3804</v>
      </c>
      <c r="B26" s="342">
        <v>0.1</v>
      </c>
      <c r="C26" s="342" t="s">
        <v>6955</v>
      </c>
      <c r="D26" s="342" t="s">
        <v>6956</v>
      </c>
      <c r="E26" s="342" t="s">
        <v>6950</v>
      </c>
      <c r="F26" s="342" t="s">
        <v>7477</v>
      </c>
    </row>
    <row r="27" spans="1:6">
      <c r="A27" s="342" t="s">
        <v>1932</v>
      </c>
      <c r="B27" s="342">
        <v>0.01</v>
      </c>
      <c r="C27" s="342" t="s">
        <v>6951</v>
      </c>
      <c r="D27" s="342" t="s">
        <v>477</v>
      </c>
      <c r="E27" s="342" t="s">
        <v>6950</v>
      </c>
      <c r="F27" s="342" t="s">
        <v>7474</v>
      </c>
    </row>
    <row r="28" spans="1:6">
      <c r="A28" s="342" t="s">
        <v>1933</v>
      </c>
      <c r="B28" s="342">
        <v>0.01</v>
      </c>
      <c r="C28" s="342" t="s">
        <v>6953</v>
      </c>
      <c r="D28" s="342" t="s">
        <v>1914</v>
      </c>
      <c r="E28" s="342" t="s">
        <v>6950</v>
      </c>
      <c r="F28" s="342" t="s">
        <v>7476</v>
      </c>
    </row>
    <row r="29" spans="1:6">
      <c r="A29" s="342" t="s">
        <v>1934</v>
      </c>
      <c r="B29" s="342">
        <v>0.01</v>
      </c>
      <c r="C29" s="342" t="s">
        <v>6951</v>
      </c>
      <c r="D29" s="342" t="s">
        <v>477</v>
      </c>
      <c r="E29" s="342" t="s">
        <v>6950</v>
      </c>
      <c r="F29" s="342" t="s">
        <v>7474</v>
      </c>
    </row>
    <row r="30" spans="1:6">
      <c r="A30" s="342" t="s">
        <v>1935</v>
      </c>
      <c r="B30" s="342">
        <v>0.01</v>
      </c>
      <c r="C30" s="342" t="s">
        <v>6951</v>
      </c>
      <c r="D30" s="342" t="s">
        <v>477</v>
      </c>
      <c r="E30" s="342" t="s">
        <v>6950</v>
      </c>
      <c r="F30" s="342" t="s">
        <v>7474</v>
      </c>
    </row>
    <row r="31" spans="1:6">
      <c r="A31" s="342" t="s">
        <v>1936</v>
      </c>
      <c r="B31" s="342">
        <v>0.01</v>
      </c>
      <c r="C31" s="342" t="s">
        <v>6951</v>
      </c>
      <c r="D31" s="342" t="s">
        <v>477</v>
      </c>
      <c r="E31" s="342" t="s">
        <v>6950</v>
      </c>
      <c r="F31" s="342" t="s">
        <v>7474</v>
      </c>
    </row>
    <row r="32" spans="1:6">
      <c r="A32" s="342" t="s">
        <v>1937</v>
      </c>
      <c r="B32" s="342">
        <v>0.01</v>
      </c>
      <c r="C32" s="342" t="s">
        <v>6951</v>
      </c>
      <c r="D32" s="342" t="s">
        <v>477</v>
      </c>
      <c r="E32" s="342" t="s">
        <v>6950</v>
      </c>
      <c r="F32" s="342" t="s">
        <v>7474</v>
      </c>
    </row>
    <row r="33" spans="1:6">
      <c r="A33" s="342" t="s">
        <v>1938</v>
      </c>
      <c r="B33" s="342">
        <v>0.01</v>
      </c>
      <c r="C33" s="342" t="s">
        <v>6951</v>
      </c>
      <c r="D33" s="342" t="s">
        <v>477</v>
      </c>
      <c r="E33" s="342" t="s">
        <v>6950</v>
      </c>
      <c r="F33" s="342" t="s">
        <v>7474</v>
      </c>
    </row>
    <row r="34" spans="1:6">
      <c r="A34" s="342" t="s">
        <v>1939</v>
      </c>
      <c r="B34" s="342">
        <v>0.01</v>
      </c>
      <c r="C34" s="342" t="s">
        <v>6951</v>
      </c>
      <c r="D34" s="342" t="s">
        <v>477</v>
      </c>
      <c r="E34" s="342" t="s">
        <v>6950</v>
      </c>
      <c r="F34" s="342" t="s">
        <v>7474</v>
      </c>
    </row>
    <row r="35" spans="1:6">
      <c r="A35" s="342" t="s">
        <v>3822</v>
      </c>
      <c r="B35" s="342">
        <v>1E-3</v>
      </c>
      <c r="C35" s="342" t="s">
        <v>6948</v>
      </c>
      <c r="D35" s="342" t="s">
        <v>6949</v>
      </c>
      <c r="E35" s="342" t="s">
        <v>6950</v>
      </c>
      <c r="F35" s="342" t="s">
        <v>7473</v>
      </c>
    </row>
    <row r="36" spans="1:6">
      <c r="A36" s="342" t="s">
        <v>1940</v>
      </c>
      <c r="B36" s="342">
        <v>0.1</v>
      </c>
      <c r="C36" s="342" t="s">
        <v>6957</v>
      </c>
      <c r="D36" s="342" t="s">
        <v>1941</v>
      </c>
      <c r="E36" s="342" t="s">
        <v>6950</v>
      </c>
      <c r="F36" s="342" t="s">
        <v>7478</v>
      </c>
    </row>
    <row r="37" spans="1:6">
      <c r="A37" s="342" t="s">
        <v>1942</v>
      </c>
      <c r="B37" s="342">
        <v>0.1</v>
      </c>
      <c r="C37" s="342" t="s">
        <v>6958</v>
      </c>
      <c r="D37" s="342" t="s">
        <v>1943</v>
      </c>
      <c r="E37" s="342" t="s">
        <v>6950</v>
      </c>
      <c r="F37" s="342" t="s">
        <v>7479</v>
      </c>
    </row>
    <row r="38" spans="1:6">
      <c r="A38" s="342" t="s">
        <v>3825</v>
      </c>
      <c r="B38" s="342">
        <v>1E-3</v>
      </c>
      <c r="C38" s="342" t="s">
        <v>6948</v>
      </c>
      <c r="D38" s="342" t="s">
        <v>6949</v>
      </c>
      <c r="E38" s="342" t="s">
        <v>6950</v>
      </c>
      <c r="F38" s="342" t="s">
        <v>7473</v>
      </c>
    </row>
    <row r="39" spans="1:6">
      <c r="A39" s="342" t="s">
        <v>1944</v>
      </c>
      <c r="B39" s="342">
        <v>8.9999999999999993E-3</v>
      </c>
      <c r="C39" s="342" t="s">
        <v>6952</v>
      </c>
      <c r="D39" s="342" t="s">
        <v>1912</v>
      </c>
      <c r="E39" s="342" t="s">
        <v>6950</v>
      </c>
      <c r="F39" s="342" t="s">
        <v>7475</v>
      </c>
    </row>
    <row r="40" spans="1:6">
      <c r="A40" s="342" t="s">
        <v>1945</v>
      </c>
      <c r="B40" s="342">
        <v>1E-3</v>
      </c>
      <c r="C40" s="342" t="s">
        <v>6959</v>
      </c>
      <c r="D40" s="342" t="s">
        <v>6960</v>
      </c>
      <c r="E40" s="342" t="s">
        <v>6950</v>
      </c>
      <c r="F40" s="342" t="s">
        <v>7480</v>
      </c>
    </row>
    <row r="41" spans="1:6">
      <c r="A41" s="342" t="s">
        <v>1946</v>
      </c>
      <c r="B41" s="342">
        <v>0.01</v>
      </c>
      <c r="C41" s="342" t="s">
        <v>6951</v>
      </c>
      <c r="D41" s="342" t="s">
        <v>477</v>
      </c>
      <c r="E41" s="342" t="s">
        <v>6950</v>
      </c>
      <c r="F41" s="342" t="s">
        <v>7474</v>
      </c>
    </row>
    <row r="42" spans="1:6">
      <c r="A42" s="342" t="s">
        <v>3826</v>
      </c>
      <c r="B42" s="342">
        <v>1E-3</v>
      </c>
      <c r="C42" s="342" t="s">
        <v>6948</v>
      </c>
      <c r="D42" s="342" t="s">
        <v>6949</v>
      </c>
      <c r="E42" s="342" t="s">
        <v>6950</v>
      </c>
      <c r="F42" s="342" t="s">
        <v>7473</v>
      </c>
    </row>
    <row r="43" spans="1:6">
      <c r="A43" s="342" t="s">
        <v>1947</v>
      </c>
      <c r="B43" s="342">
        <v>0.01</v>
      </c>
      <c r="C43" s="342" t="s">
        <v>6951</v>
      </c>
      <c r="D43" s="342" t="s">
        <v>477</v>
      </c>
      <c r="E43" s="342" t="s">
        <v>6950</v>
      </c>
      <c r="F43" s="342" t="s">
        <v>7474</v>
      </c>
    </row>
    <row r="44" spans="1:6">
      <c r="A44" s="342" t="s">
        <v>1948</v>
      </c>
      <c r="B44" s="342">
        <v>8.9999999999999993E-3</v>
      </c>
      <c r="C44" s="342" t="s">
        <v>6952</v>
      </c>
      <c r="D44" s="342" t="s">
        <v>1912</v>
      </c>
      <c r="E44" s="342" t="s">
        <v>6950</v>
      </c>
      <c r="F44" s="342" t="s">
        <v>7475</v>
      </c>
    </row>
    <row r="45" spans="1:6">
      <c r="A45" s="342" t="s">
        <v>1949</v>
      </c>
      <c r="B45" s="342">
        <v>8.9999999999999993E-3</v>
      </c>
      <c r="C45" s="342" t="s">
        <v>6952</v>
      </c>
      <c r="D45" s="342" t="s">
        <v>1912</v>
      </c>
      <c r="E45" s="342" t="s">
        <v>6950</v>
      </c>
      <c r="F45" s="342" t="s">
        <v>7475</v>
      </c>
    </row>
    <row r="46" spans="1:6">
      <c r="A46" s="342" t="s">
        <v>1950</v>
      </c>
      <c r="B46" s="342">
        <v>8.9999999999999993E-3</v>
      </c>
      <c r="C46" s="342" t="s">
        <v>6952</v>
      </c>
      <c r="D46" s="342" t="s">
        <v>1912</v>
      </c>
      <c r="E46" s="342" t="s">
        <v>6950</v>
      </c>
      <c r="F46" s="342" t="s">
        <v>7475</v>
      </c>
    </row>
    <row r="47" spans="1:6">
      <c r="A47" s="342" t="s">
        <v>1951</v>
      </c>
      <c r="B47" s="342">
        <v>0.01</v>
      </c>
      <c r="C47" s="342" t="s">
        <v>6951</v>
      </c>
      <c r="D47" s="342" t="s">
        <v>477</v>
      </c>
      <c r="E47" s="342" t="s">
        <v>6950</v>
      </c>
      <c r="F47" s="342" t="s">
        <v>7474</v>
      </c>
    </row>
    <row r="48" spans="1:6">
      <c r="A48" s="342" t="s">
        <v>3831</v>
      </c>
      <c r="B48" s="342">
        <v>1E-3</v>
      </c>
      <c r="C48" s="342" t="s">
        <v>6948</v>
      </c>
      <c r="D48" s="342" t="s">
        <v>6949</v>
      </c>
      <c r="E48" s="342" t="s">
        <v>6950</v>
      </c>
      <c r="F48" s="342" t="s">
        <v>7473</v>
      </c>
    </row>
    <row r="49" spans="1:6">
      <c r="A49" s="342" t="s">
        <v>1952</v>
      </c>
      <c r="B49" s="342">
        <v>0.1</v>
      </c>
      <c r="C49" s="342" t="s">
        <v>6961</v>
      </c>
      <c r="D49" s="342" t="s">
        <v>6962</v>
      </c>
      <c r="E49" s="342" t="s">
        <v>6950</v>
      </c>
      <c r="F49" s="342" t="s">
        <v>7481</v>
      </c>
    </row>
    <row r="50" spans="1:6">
      <c r="A50" s="342" t="s">
        <v>1953</v>
      </c>
      <c r="B50" s="342">
        <v>0.01</v>
      </c>
      <c r="C50" s="342" t="s">
        <v>6963</v>
      </c>
      <c r="D50" s="342" t="s">
        <v>1954</v>
      </c>
      <c r="E50" s="342" t="s">
        <v>6950</v>
      </c>
      <c r="F50" s="342" t="s">
        <v>7482</v>
      </c>
    </row>
    <row r="51" spans="1:6">
      <c r="A51" s="342" t="s">
        <v>1955</v>
      </c>
      <c r="B51" s="342">
        <v>8.9999999999999993E-3</v>
      </c>
      <c r="C51" s="342" t="s">
        <v>6952</v>
      </c>
      <c r="D51" s="342" t="s">
        <v>1912</v>
      </c>
      <c r="E51" s="342" t="s">
        <v>6950</v>
      </c>
      <c r="F51" s="342" t="s">
        <v>7475</v>
      </c>
    </row>
    <row r="52" spans="1:6">
      <c r="A52" s="342" t="s">
        <v>1956</v>
      </c>
      <c r="B52" s="342">
        <v>0.01</v>
      </c>
      <c r="C52" s="342" t="s">
        <v>6953</v>
      </c>
      <c r="D52" s="342" t="s">
        <v>1914</v>
      </c>
      <c r="E52" s="342" t="s">
        <v>6950</v>
      </c>
      <c r="F52" s="342" t="s">
        <v>7476</v>
      </c>
    </row>
    <row r="53" spans="1:6">
      <c r="A53" s="342" t="s">
        <v>3834</v>
      </c>
      <c r="B53" s="342">
        <v>1E-3</v>
      </c>
      <c r="C53" s="342" t="s">
        <v>6948</v>
      </c>
      <c r="D53" s="342" t="s">
        <v>6949</v>
      </c>
      <c r="E53" s="342" t="s">
        <v>6950</v>
      </c>
      <c r="F53" s="342" t="s">
        <v>7473</v>
      </c>
    </row>
    <row r="54" spans="1:6">
      <c r="A54" s="342" t="s">
        <v>3835</v>
      </c>
      <c r="B54" s="342">
        <v>1E-3</v>
      </c>
      <c r="C54" s="342" t="s">
        <v>6948</v>
      </c>
      <c r="D54" s="342" t="s">
        <v>6949</v>
      </c>
      <c r="E54" s="342" t="s">
        <v>6950</v>
      </c>
      <c r="F54" s="342" t="s">
        <v>7473</v>
      </c>
    </row>
    <row r="55" spans="1:6">
      <c r="A55" s="342" t="s">
        <v>1957</v>
      </c>
      <c r="B55" s="342">
        <v>0.1</v>
      </c>
      <c r="C55" s="342" t="s">
        <v>6964</v>
      </c>
      <c r="D55" s="342" t="s">
        <v>6965</v>
      </c>
      <c r="E55" s="342" t="s">
        <v>6950</v>
      </c>
      <c r="F55" s="342" t="s">
        <v>7483</v>
      </c>
    </row>
    <row r="56" spans="1:6">
      <c r="A56" s="342" t="s">
        <v>1958</v>
      </c>
      <c r="B56" s="342">
        <v>0.01</v>
      </c>
      <c r="C56" s="342" t="s">
        <v>6951</v>
      </c>
      <c r="D56" s="342" t="s">
        <v>477</v>
      </c>
      <c r="E56" s="342" t="s">
        <v>6950</v>
      </c>
      <c r="F56" s="342" t="s">
        <v>7474</v>
      </c>
    </row>
    <row r="57" spans="1:6">
      <c r="A57" s="342" t="s">
        <v>1959</v>
      </c>
      <c r="B57" s="342">
        <v>0.01</v>
      </c>
      <c r="C57" s="342" t="s">
        <v>6953</v>
      </c>
      <c r="D57" s="342" t="s">
        <v>1914</v>
      </c>
      <c r="E57" s="342" t="s">
        <v>6950</v>
      </c>
      <c r="F57" s="342" t="s">
        <v>7476</v>
      </c>
    </row>
    <row r="58" spans="1:6">
      <c r="A58" s="342" t="s">
        <v>3840</v>
      </c>
      <c r="B58" s="342">
        <v>1E-3</v>
      </c>
      <c r="C58" s="342" t="s">
        <v>6948</v>
      </c>
      <c r="D58" s="342" t="s">
        <v>6949</v>
      </c>
      <c r="E58" s="342" t="s">
        <v>6950</v>
      </c>
      <c r="F58" s="342" t="s">
        <v>7473</v>
      </c>
    </row>
    <row r="59" spans="1:6">
      <c r="A59" s="342" t="s">
        <v>3841</v>
      </c>
      <c r="B59" s="342">
        <v>1E-3</v>
      </c>
      <c r="C59" s="342" t="s">
        <v>6948</v>
      </c>
      <c r="D59" s="342" t="s">
        <v>6949</v>
      </c>
      <c r="E59" s="342" t="s">
        <v>6950</v>
      </c>
      <c r="F59" s="342" t="s">
        <v>7473</v>
      </c>
    </row>
    <row r="60" spans="1:6">
      <c r="A60" s="342" t="s">
        <v>1960</v>
      </c>
      <c r="B60" s="342">
        <v>0.01</v>
      </c>
      <c r="C60" s="342" t="s">
        <v>6953</v>
      </c>
      <c r="D60" s="342" t="s">
        <v>1914</v>
      </c>
      <c r="E60" s="342" t="s">
        <v>6950</v>
      </c>
      <c r="F60" s="342" t="s">
        <v>7476</v>
      </c>
    </row>
    <row r="61" spans="1:6">
      <c r="A61" s="342" t="s">
        <v>1961</v>
      </c>
      <c r="B61" s="342">
        <v>0.01</v>
      </c>
      <c r="C61" s="342" t="s">
        <v>6953</v>
      </c>
      <c r="D61" s="342" t="s">
        <v>1914</v>
      </c>
      <c r="E61" s="342" t="s">
        <v>6950</v>
      </c>
      <c r="F61" s="342" t="s">
        <v>7476</v>
      </c>
    </row>
    <row r="62" spans="1:6">
      <c r="A62" s="342" t="s">
        <v>3843</v>
      </c>
      <c r="B62" s="342">
        <v>1E-3</v>
      </c>
      <c r="C62" s="342" t="s">
        <v>6948</v>
      </c>
      <c r="D62" s="342" t="s">
        <v>6949</v>
      </c>
      <c r="E62" s="342" t="s">
        <v>6950</v>
      </c>
      <c r="F62" s="342" t="s">
        <v>7473</v>
      </c>
    </row>
    <row r="63" spans="1:6">
      <c r="A63" s="342" t="s">
        <v>3849</v>
      </c>
      <c r="B63" s="342">
        <v>1E-3</v>
      </c>
      <c r="C63" s="342" t="s">
        <v>6948</v>
      </c>
      <c r="D63" s="342" t="s">
        <v>6949</v>
      </c>
      <c r="E63" s="342" t="s">
        <v>6950</v>
      </c>
      <c r="F63" s="342" t="s">
        <v>7473</v>
      </c>
    </row>
    <row r="64" spans="1:6">
      <c r="A64" s="342" t="s">
        <v>1962</v>
      </c>
      <c r="B64" s="342">
        <v>0.01</v>
      </c>
      <c r="C64" s="342" t="s">
        <v>6953</v>
      </c>
      <c r="D64" s="342" t="s">
        <v>1914</v>
      </c>
      <c r="E64" s="342" t="s">
        <v>6950</v>
      </c>
      <c r="F64" s="342" t="s">
        <v>7476</v>
      </c>
    </row>
    <row r="65" spans="1:6">
      <c r="A65" s="342" t="s">
        <v>1963</v>
      </c>
      <c r="B65" s="342">
        <v>0.01</v>
      </c>
      <c r="C65" s="342" t="s">
        <v>6953</v>
      </c>
      <c r="D65" s="342" t="s">
        <v>1914</v>
      </c>
      <c r="E65" s="342" t="s">
        <v>6950</v>
      </c>
      <c r="F65" s="342" t="s">
        <v>7476</v>
      </c>
    </row>
    <row r="66" spans="1:6">
      <c r="A66" s="342" t="s">
        <v>1964</v>
      </c>
      <c r="B66" s="342">
        <v>0.01</v>
      </c>
      <c r="C66" s="342" t="s">
        <v>6953</v>
      </c>
      <c r="D66" s="342" t="s">
        <v>1914</v>
      </c>
      <c r="E66" s="342" t="s">
        <v>6950</v>
      </c>
      <c r="F66" s="342" t="s">
        <v>7476</v>
      </c>
    </row>
    <row r="67" spans="1:6">
      <c r="A67" s="342" t="s">
        <v>3850</v>
      </c>
      <c r="B67" s="342">
        <v>1E-3</v>
      </c>
      <c r="C67" s="342" t="s">
        <v>6948</v>
      </c>
      <c r="D67" s="342" t="s">
        <v>6949</v>
      </c>
      <c r="E67" s="342" t="s">
        <v>6950</v>
      </c>
      <c r="F67" s="342" t="s">
        <v>7473</v>
      </c>
    </row>
    <row r="68" spans="1:6">
      <c r="A68" s="342" t="s">
        <v>1965</v>
      </c>
      <c r="B68" s="342">
        <v>0.01</v>
      </c>
      <c r="C68" s="342" t="s">
        <v>6953</v>
      </c>
      <c r="D68" s="342" t="s">
        <v>1914</v>
      </c>
      <c r="E68" s="342" t="s">
        <v>6950</v>
      </c>
      <c r="F68" s="342" t="s">
        <v>7476</v>
      </c>
    </row>
    <row r="69" spans="1:6">
      <c r="A69" s="342" t="s">
        <v>1966</v>
      </c>
      <c r="B69" s="342">
        <v>0.01</v>
      </c>
      <c r="C69" s="342" t="s">
        <v>6953</v>
      </c>
      <c r="D69" s="342" t="s">
        <v>1914</v>
      </c>
      <c r="E69" s="342" t="s">
        <v>6950</v>
      </c>
      <c r="F69" s="342" t="s">
        <v>7476</v>
      </c>
    </row>
    <row r="70" spans="1:6">
      <c r="A70" s="342" t="s">
        <v>1967</v>
      </c>
      <c r="B70" s="342">
        <v>0.1</v>
      </c>
      <c r="C70" s="342" t="s">
        <v>6966</v>
      </c>
      <c r="D70" s="342" t="s">
        <v>1968</v>
      </c>
      <c r="E70" s="342" t="s">
        <v>6950</v>
      </c>
      <c r="F70" s="342" t="s">
        <v>7484</v>
      </c>
    </row>
    <row r="71" spans="1:6">
      <c r="A71" s="342" t="s">
        <v>3851</v>
      </c>
      <c r="B71" s="342">
        <v>1E-3</v>
      </c>
      <c r="C71" s="342" t="s">
        <v>6948</v>
      </c>
      <c r="D71" s="342" t="s">
        <v>6949</v>
      </c>
      <c r="E71" s="342" t="s">
        <v>6950</v>
      </c>
      <c r="F71" s="342" t="s">
        <v>7473</v>
      </c>
    </row>
    <row r="72" spans="1:6">
      <c r="A72" s="342" t="s">
        <v>1969</v>
      </c>
      <c r="B72" s="342">
        <v>0.01</v>
      </c>
      <c r="C72" s="342" t="s">
        <v>6953</v>
      </c>
      <c r="D72" s="342" t="s">
        <v>1914</v>
      </c>
      <c r="E72" s="342" t="s">
        <v>6950</v>
      </c>
      <c r="F72" s="342" t="s">
        <v>7476</v>
      </c>
    </row>
    <row r="73" spans="1:6">
      <c r="A73" s="342" t="s">
        <v>1970</v>
      </c>
      <c r="B73" s="342">
        <v>0.01</v>
      </c>
      <c r="C73" s="342" t="s">
        <v>6953</v>
      </c>
      <c r="D73" s="342" t="s">
        <v>1914</v>
      </c>
      <c r="E73" s="342" t="s">
        <v>6950</v>
      </c>
      <c r="F73" s="342" t="s">
        <v>7476</v>
      </c>
    </row>
    <row r="74" spans="1:6">
      <c r="A74" s="342" t="s">
        <v>1971</v>
      </c>
      <c r="B74" s="342">
        <v>0.01</v>
      </c>
      <c r="C74" s="342" t="s">
        <v>6953</v>
      </c>
      <c r="D74" s="342" t="s">
        <v>1914</v>
      </c>
      <c r="E74" s="342" t="s">
        <v>6950</v>
      </c>
      <c r="F74" s="342" t="s">
        <v>7476</v>
      </c>
    </row>
    <row r="75" spans="1:6">
      <c r="A75" s="342" t="s">
        <v>3853</v>
      </c>
      <c r="B75" s="342">
        <v>1E-3</v>
      </c>
      <c r="C75" s="342" t="s">
        <v>6948</v>
      </c>
      <c r="D75" s="342" t="s">
        <v>6949</v>
      </c>
      <c r="E75" s="342" t="s">
        <v>6950</v>
      </c>
      <c r="F75" s="342" t="s">
        <v>7473</v>
      </c>
    </row>
    <row r="76" spans="1:6">
      <c r="A76" s="342" t="s">
        <v>6967</v>
      </c>
      <c r="B76" s="342">
        <v>1E-3</v>
      </c>
      <c r="C76" s="342" t="s">
        <v>6948</v>
      </c>
      <c r="D76" s="342" t="s">
        <v>6949</v>
      </c>
      <c r="E76" s="342" t="s">
        <v>6950</v>
      </c>
      <c r="F76" s="342" t="s">
        <v>7473</v>
      </c>
    </row>
    <row r="77" spans="1:6">
      <c r="A77" s="342" t="s">
        <v>3856</v>
      </c>
      <c r="B77" s="342">
        <v>1E-3</v>
      </c>
      <c r="C77" s="342" t="s">
        <v>6948</v>
      </c>
      <c r="D77" s="342" t="s">
        <v>6949</v>
      </c>
      <c r="E77" s="342" t="s">
        <v>6950</v>
      </c>
      <c r="F77" s="342" t="s">
        <v>7473</v>
      </c>
    </row>
    <row r="78" spans="1:6">
      <c r="A78" s="342" t="s">
        <v>3857</v>
      </c>
      <c r="B78" s="342">
        <v>1E-3</v>
      </c>
      <c r="C78" s="342" t="s">
        <v>6948</v>
      </c>
      <c r="D78" s="342" t="s">
        <v>6949</v>
      </c>
      <c r="E78" s="342" t="s">
        <v>6950</v>
      </c>
      <c r="F78" s="342" t="s">
        <v>7473</v>
      </c>
    </row>
    <row r="79" spans="1:6">
      <c r="A79" s="342" t="s">
        <v>1972</v>
      </c>
      <c r="B79" s="342">
        <v>0.01</v>
      </c>
      <c r="C79" s="342" t="s">
        <v>6963</v>
      </c>
      <c r="D79" s="342" t="s">
        <v>1954</v>
      </c>
      <c r="E79" s="342" t="s">
        <v>6950</v>
      </c>
      <c r="F79" s="342" t="s">
        <v>7482</v>
      </c>
    </row>
    <row r="80" spans="1:6">
      <c r="A80" s="342" t="s">
        <v>3859</v>
      </c>
      <c r="B80" s="342">
        <v>1E-3</v>
      </c>
      <c r="C80" s="342" t="s">
        <v>6948</v>
      </c>
      <c r="D80" s="342" t="s">
        <v>6949</v>
      </c>
      <c r="E80" s="342" t="s">
        <v>6950</v>
      </c>
      <c r="F80" s="342" t="s">
        <v>7473</v>
      </c>
    </row>
    <row r="81" spans="1:6">
      <c r="A81" s="342" t="s">
        <v>1973</v>
      </c>
      <c r="B81" s="342">
        <v>0.1</v>
      </c>
      <c r="C81" s="342" t="s">
        <v>6964</v>
      </c>
      <c r="D81" s="342" t="s">
        <v>6965</v>
      </c>
      <c r="E81" s="342" t="s">
        <v>6950</v>
      </c>
      <c r="F81" s="342" t="s">
        <v>7483</v>
      </c>
    </row>
    <row r="82" spans="1:6">
      <c r="A82" s="342" t="s">
        <v>3866</v>
      </c>
      <c r="B82" s="342">
        <v>1E-3</v>
      </c>
      <c r="C82" s="342" t="s">
        <v>6948</v>
      </c>
      <c r="D82" s="342" t="s">
        <v>6949</v>
      </c>
      <c r="E82" s="342" t="s">
        <v>6950</v>
      </c>
      <c r="F82" s="342" t="s">
        <v>7473</v>
      </c>
    </row>
    <row r="83" spans="1:6">
      <c r="A83" s="342" t="s">
        <v>3867</v>
      </c>
      <c r="B83" s="342">
        <v>1E-3</v>
      </c>
      <c r="C83" s="342" t="s">
        <v>6948</v>
      </c>
      <c r="D83" s="342" t="s">
        <v>6949</v>
      </c>
      <c r="E83" s="342" t="s">
        <v>6950</v>
      </c>
      <c r="F83" s="342" t="s">
        <v>7473</v>
      </c>
    </row>
    <row r="84" spans="1:6">
      <c r="A84" s="342" t="s">
        <v>1974</v>
      </c>
      <c r="B84" s="342">
        <v>0.1</v>
      </c>
      <c r="C84" s="342" t="s">
        <v>6968</v>
      </c>
      <c r="D84" s="342" t="s">
        <v>1975</v>
      </c>
      <c r="E84" s="342" t="s">
        <v>6950</v>
      </c>
      <c r="F84" s="342" t="s">
        <v>7485</v>
      </c>
    </row>
    <row r="85" spans="1:6">
      <c r="A85" s="342" t="s">
        <v>1976</v>
      </c>
      <c r="B85" s="342">
        <v>0.1</v>
      </c>
      <c r="C85" s="342" t="s">
        <v>6968</v>
      </c>
      <c r="D85" s="342" t="s">
        <v>1975</v>
      </c>
      <c r="E85" s="342" t="s">
        <v>6950</v>
      </c>
      <c r="F85" s="342" t="s">
        <v>7485</v>
      </c>
    </row>
    <row r="86" spans="1:6">
      <c r="A86" s="342" t="s">
        <v>1977</v>
      </c>
      <c r="B86" s="342">
        <v>8.9999999999999993E-3</v>
      </c>
      <c r="C86" s="342" t="s">
        <v>6952</v>
      </c>
      <c r="D86" s="342" t="s">
        <v>1912</v>
      </c>
      <c r="E86" s="342" t="s">
        <v>6950</v>
      </c>
      <c r="F86" s="342" t="s">
        <v>7475</v>
      </c>
    </row>
    <row r="87" spans="1:6">
      <c r="A87" s="342" t="s">
        <v>1978</v>
      </c>
      <c r="B87" s="342">
        <v>0.1</v>
      </c>
      <c r="C87" s="342" t="s">
        <v>6968</v>
      </c>
      <c r="D87" s="342" t="s">
        <v>1975</v>
      </c>
      <c r="E87" s="342" t="s">
        <v>6950</v>
      </c>
      <c r="F87" s="342" t="s">
        <v>7485</v>
      </c>
    </row>
    <row r="88" spans="1:6">
      <c r="A88" s="342" t="s">
        <v>1979</v>
      </c>
      <c r="B88" s="342">
        <v>0.1</v>
      </c>
      <c r="C88" s="342" t="s">
        <v>6968</v>
      </c>
      <c r="D88" s="342" t="s">
        <v>1975</v>
      </c>
      <c r="E88" s="342" t="s">
        <v>6950</v>
      </c>
      <c r="F88" s="342" t="s">
        <v>7485</v>
      </c>
    </row>
    <row r="89" spans="1:6">
      <c r="A89" s="342" t="s">
        <v>1980</v>
      </c>
      <c r="B89" s="342">
        <v>8.9999999999999993E-3</v>
      </c>
      <c r="C89" s="342" t="s">
        <v>6952</v>
      </c>
      <c r="D89" s="342" t="s">
        <v>1912</v>
      </c>
      <c r="E89" s="342" t="s">
        <v>6950</v>
      </c>
      <c r="F89" s="342" t="s">
        <v>7475</v>
      </c>
    </row>
    <row r="90" spans="1:6">
      <c r="A90" s="342" t="s">
        <v>3871</v>
      </c>
      <c r="B90" s="342">
        <v>0.1</v>
      </c>
      <c r="C90" s="342" t="s">
        <v>6955</v>
      </c>
      <c r="D90" s="342" t="s">
        <v>6969</v>
      </c>
      <c r="E90" s="342" t="s">
        <v>6950</v>
      </c>
      <c r="F90" s="342" t="s">
        <v>7477</v>
      </c>
    </row>
    <row r="91" spans="1:6">
      <c r="A91" s="342" t="s">
        <v>3877</v>
      </c>
      <c r="B91" s="342">
        <v>1E-3</v>
      </c>
      <c r="C91" s="342" t="s">
        <v>6948</v>
      </c>
      <c r="D91" s="342" t="s">
        <v>6949</v>
      </c>
      <c r="E91" s="342" t="s">
        <v>6950</v>
      </c>
      <c r="F91" s="342" t="s">
        <v>7473</v>
      </c>
    </row>
    <row r="92" spans="1:6">
      <c r="A92" s="342" t="s">
        <v>1981</v>
      </c>
      <c r="B92" s="342">
        <v>8.9999999999999993E-3</v>
      </c>
      <c r="C92" s="342" t="s">
        <v>6952</v>
      </c>
      <c r="D92" s="342" t="s">
        <v>1912</v>
      </c>
      <c r="E92" s="342" t="s">
        <v>6950</v>
      </c>
      <c r="F92" s="342" t="s">
        <v>7475</v>
      </c>
    </row>
    <row r="93" spans="1:6">
      <c r="A93" s="342" t="s">
        <v>1982</v>
      </c>
      <c r="B93" s="342">
        <v>0.01</v>
      </c>
      <c r="C93" s="342" t="s">
        <v>6953</v>
      </c>
      <c r="D93" s="342" t="s">
        <v>1914</v>
      </c>
      <c r="E93" s="342" t="s">
        <v>6950</v>
      </c>
      <c r="F93" s="342" t="s">
        <v>7476</v>
      </c>
    </row>
    <row r="94" spans="1:6">
      <c r="A94" s="342" t="s">
        <v>1983</v>
      </c>
      <c r="B94" s="342">
        <v>0.01</v>
      </c>
      <c r="C94" s="342" t="s">
        <v>6953</v>
      </c>
      <c r="D94" s="342" t="s">
        <v>1914</v>
      </c>
      <c r="E94" s="342" t="s">
        <v>6950</v>
      </c>
      <c r="F94" s="342" t="s">
        <v>7476</v>
      </c>
    </row>
    <row r="95" spans="1:6">
      <c r="A95" s="342" t="s">
        <v>6970</v>
      </c>
      <c r="B95" s="342">
        <v>0.1</v>
      </c>
      <c r="C95" s="342" t="s">
        <v>6971</v>
      </c>
      <c r="D95" s="342" t="s">
        <v>6972</v>
      </c>
      <c r="E95" s="342" t="s">
        <v>6950</v>
      </c>
      <c r="F95" s="342" t="s">
        <v>7486</v>
      </c>
    </row>
    <row r="96" spans="1:6">
      <c r="A96" s="342" t="s">
        <v>6973</v>
      </c>
      <c r="B96" s="342">
        <v>1E-3</v>
      </c>
      <c r="C96" s="342" t="s">
        <v>6948</v>
      </c>
      <c r="D96" s="342" t="s">
        <v>6949</v>
      </c>
      <c r="E96" s="342" t="s">
        <v>6950</v>
      </c>
      <c r="F96" s="342" t="s">
        <v>7473</v>
      </c>
    </row>
    <row r="97" spans="1:6">
      <c r="A97" s="342" t="s">
        <v>1984</v>
      </c>
      <c r="B97" s="342">
        <v>1E-3</v>
      </c>
      <c r="C97" s="342" t="s">
        <v>6959</v>
      </c>
      <c r="D97" s="342" t="s">
        <v>6960</v>
      </c>
      <c r="E97" s="342" t="s">
        <v>6950</v>
      </c>
      <c r="F97" s="342" t="s">
        <v>7480</v>
      </c>
    </row>
    <row r="98" spans="1:6">
      <c r="A98" s="342" t="s">
        <v>1985</v>
      </c>
      <c r="B98" s="342">
        <v>1E-3</v>
      </c>
      <c r="C98" s="342" t="s">
        <v>6959</v>
      </c>
      <c r="D98" s="342" t="s">
        <v>6960</v>
      </c>
      <c r="E98" s="342" t="s">
        <v>6950</v>
      </c>
      <c r="F98" s="342" t="s">
        <v>7480</v>
      </c>
    </row>
    <row r="99" spans="1:6">
      <c r="A99" s="342" t="s">
        <v>1986</v>
      </c>
      <c r="B99" s="342">
        <v>0.01</v>
      </c>
      <c r="C99" s="342" t="s">
        <v>6953</v>
      </c>
      <c r="D99" s="342" t="s">
        <v>1914</v>
      </c>
      <c r="E99" s="342" t="s">
        <v>6950</v>
      </c>
      <c r="F99" s="342" t="s">
        <v>7476</v>
      </c>
    </row>
    <row r="100" spans="1:6">
      <c r="A100" s="342" t="s">
        <v>1987</v>
      </c>
      <c r="B100" s="342">
        <v>0.1</v>
      </c>
      <c r="C100" s="342" t="s">
        <v>6974</v>
      </c>
      <c r="D100" s="342" t="s">
        <v>6975</v>
      </c>
      <c r="E100" s="342" t="s">
        <v>6950</v>
      </c>
      <c r="F100" s="342" t="s">
        <v>7487</v>
      </c>
    </row>
    <row r="101" spans="1:6">
      <c r="A101" s="342" t="s">
        <v>6976</v>
      </c>
      <c r="B101" s="342">
        <v>0.1</v>
      </c>
      <c r="C101" s="342" t="s">
        <v>6977</v>
      </c>
      <c r="D101" s="342" t="s">
        <v>6978</v>
      </c>
      <c r="E101" s="342" t="s">
        <v>6950</v>
      </c>
      <c r="F101" s="342" t="s">
        <v>7488</v>
      </c>
    </row>
    <row r="102" spans="1:6">
      <c r="A102" s="342" t="s">
        <v>3883</v>
      </c>
      <c r="B102" s="342">
        <v>1E-3</v>
      </c>
      <c r="C102" s="342" t="s">
        <v>6948</v>
      </c>
      <c r="D102" s="342" t="s">
        <v>6949</v>
      </c>
      <c r="E102" s="342" t="s">
        <v>6950</v>
      </c>
      <c r="F102" s="342" t="s">
        <v>7473</v>
      </c>
    </row>
    <row r="103" spans="1:6">
      <c r="A103" s="342" t="s">
        <v>1988</v>
      </c>
      <c r="B103" s="342">
        <v>0.1</v>
      </c>
      <c r="C103" s="342" t="s">
        <v>6961</v>
      </c>
      <c r="D103" s="342" t="s">
        <v>6962</v>
      </c>
      <c r="E103" s="342" t="s">
        <v>6950</v>
      </c>
      <c r="F103" s="342" t="s">
        <v>7481</v>
      </c>
    </row>
    <row r="104" spans="1:6">
      <c r="A104" s="342" t="s">
        <v>1989</v>
      </c>
      <c r="B104" s="342">
        <v>0.01</v>
      </c>
      <c r="C104" s="342" t="s">
        <v>6953</v>
      </c>
      <c r="D104" s="342" t="s">
        <v>1914</v>
      </c>
      <c r="E104" s="342" t="s">
        <v>6950</v>
      </c>
      <c r="F104" s="342" t="s">
        <v>7476</v>
      </c>
    </row>
    <row r="105" spans="1:6">
      <c r="A105" s="342" t="s">
        <v>1990</v>
      </c>
      <c r="B105" s="342">
        <v>8.9999999999999993E-3</v>
      </c>
      <c r="C105" s="342" t="s">
        <v>6952</v>
      </c>
      <c r="D105" s="342" t="s">
        <v>1912</v>
      </c>
      <c r="E105" s="342" t="s">
        <v>6950</v>
      </c>
      <c r="F105" s="342" t="s">
        <v>7475</v>
      </c>
    </row>
    <row r="106" spans="1:6">
      <c r="A106" s="342" t="s">
        <v>1991</v>
      </c>
      <c r="B106" s="342">
        <v>0.1</v>
      </c>
      <c r="C106" s="342" t="s">
        <v>6979</v>
      </c>
      <c r="D106" s="342" t="s">
        <v>1992</v>
      </c>
      <c r="E106" s="342" t="s">
        <v>6950</v>
      </c>
      <c r="F106" s="342" t="s">
        <v>7489</v>
      </c>
    </row>
    <row r="107" spans="1:6">
      <c r="A107" s="342" t="s">
        <v>1993</v>
      </c>
      <c r="B107" s="342">
        <v>0.1</v>
      </c>
      <c r="C107" s="342" t="s">
        <v>6957</v>
      </c>
      <c r="D107" s="342" t="s">
        <v>1941</v>
      </c>
      <c r="E107" s="342" t="s">
        <v>6950</v>
      </c>
      <c r="F107" s="342" t="s">
        <v>7478</v>
      </c>
    </row>
    <row r="108" spans="1:6">
      <c r="A108" s="342" t="s">
        <v>1994</v>
      </c>
      <c r="B108" s="342">
        <v>0.1</v>
      </c>
      <c r="C108" s="342" t="s">
        <v>6979</v>
      </c>
      <c r="D108" s="342" t="s">
        <v>1992</v>
      </c>
      <c r="E108" s="342" t="s">
        <v>6950</v>
      </c>
      <c r="F108" s="342" t="s">
        <v>7489</v>
      </c>
    </row>
    <row r="109" spans="1:6">
      <c r="A109" s="342" t="s">
        <v>3888</v>
      </c>
      <c r="B109" s="342">
        <v>1</v>
      </c>
      <c r="C109" s="342" t="s">
        <v>6955</v>
      </c>
      <c r="D109" s="342" t="s">
        <v>5331</v>
      </c>
      <c r="E109" s="342" t="s">
        <v>6950</v>
      </c>
      <c r="F109" s="342" t="s">
        <v>7477</v>
      </c>
    </row>
    <row r="110" spans="1:6">
      <c r="A110" s="342" t="s">
        <v>1995</v>
      </c>
      <c r="B110" s="342">
        <v>0.1</v>
      </c>
      <c r="C110" s="342" t="s">
        <v>6961</v>
      </c>
      <c r="D110" s="342" t="s">
        <v>6962</v>
      </c>
      <c r="E110" s="342" t="s">
        <v>6950</v>
      </c>
      <c r="F110" s="342" t="s">
        <v>7481</v>
      </c>
    </row>
    <row r="111" spans="1:6">
      <c r="A111" s="342" t="s">
        <v>3891</v>
      </c>
      <c r="B111" s="342">
        <v>1E-3</v>
      </c>
      <c r="C111" s="342" t="s">
        <v>6948</v>
      </c>
      <c r="D111" s="342" t="s">
        <v>6949</v>
      </c>
      <c r="E111" s="342" t="s">
        <v>6950</v>
      </c>
      <c r="F111" s="342" t="s">
        <v>7473</v>
      </c>
    </row>
    <row r="112" spans="1:6">
      <c r="A112" s="342" t="s">
        <v>1996</v>
      </c>
      <c r="B112" s="342">
        <v>0.1</v>
      </c>
      <c r="C112" s="342" t="s">
        <v>6979</v>
      </c>
      <c r="D112" s="342" t="s">
        <v>1992</v>
      </c>
      <c r="E112" s="342" t="s">
        <v>6950</v>
      </c>
      <c r="F112" s="342" t="s">
        <v>7489</v>
      </c>
    </row>
    <row r="113" spans="1:6">
      <c r="A113" s="342" t="s">
        <v>1997</v>
      </c>
      <c r="B113" s="342">
        <v>0.01</v>
      </c>
      <c r="C113" s="342" t="s">
        <v>6953</v>
      </c>
      <c r="D113" s="342" t="s">
        <v>1914</v>
      </c>
      <c r="E113" s="342" t="s">
        <v>6950</v>
      </c>
      <c r="F113" s="342" t="s">
        <v>7476</v>
      </c>
    </row>
    <row r="114" spans="1:6">
      <c r="A114" s="342" t="s">
        <v>1998</v>
      </c>
      <c r="B114" s="342">
        <v>5.0000000000000001E-3</v>
      </c>
      <c r="C114" s="342" t="s">
        <v>6980</v>
      </c>
      <c r="D114" s="342" t="s">
        <v>1999</v>
      </c>
      <c r="E114" s="342" t="s">
        <v>6950</v>
      </c>
      <c r="F114" s="342" t="s">
        <v>7490</v>
      </c>
    </row>
    <row r="115" spans="1:6">
      <c r="A115" s="342" t="s">
        <v>2000</v>
      </c>
      <c r="B115" s="342">
        <v>5.0000000000000001E-3</v>
      </c>
      <c r="C115" s="342" t="s">
        <v>6980</v>
      </c>
      <c r="D115" s="342" t="s">
        <v>1999</v>
      </c>
      <c r="E115" s="342" t="s">
        <v>6950</v>
      </c>
      <c r="F115" s="342" t="s">
        <v>7490</v>
      </c>
    </row>
    <row r="116" spans="1:6">
      <c r="A116" s="342" t="s">
        <v>2001</v>
      </c>
      <c r="B116" s="342">
        <v>0.01</v>
      </c>
      <c r="C116" s="342" t="s">
        <v>6963</v>
      </c>
      <c r="D116" s="342" t="s">
        <v>1954</v>
      </c>
      <c r="E116" s="342" t="s">
        <v>6950</v>
      </c>
      <c r="F116" s="342" t="s">
        <v>7482</v>
      </c>
    </row>
    <row r="117" spans="1:6">
      <c r="A117" s="342" t="s">
        <v>2002</v>
      </c>
      <c r="B117" s="342">
        <v>5.0000000000000001E-3</v>
      </c>
      <c r="C117" s="342" t="s">
        <v>6980</v>
      </c>
      <c r="D117" s="342" t="s">
        <v>1999</v>
      </c>
      <c r="E117" s="342" t="s">
        <v>6950</v>
      </c>
      <c r="F117" s="342" t="s">
        <v>7490</v>
      </c>
    </row>
    <row r="118" spans="1:6">
      <c r="A118" s="342" t="s">
        <v>2003</v>
      </c>
      <c r="B118" s="342">
        <v>0.01</v>
      </c>
      <c r="C118" s="342" t="s">
        <v>6951</v>
      </c>
      <c r="D118" s="342" t="s">
        <v>477</v>
      </c>
      <c r="E118" s="342" t="s">
        <v>6950</v>
      </c>
      <c r="F118" s="342" t="s">
        <v>7474</v>
      </c>
    </row>
    <row r="119" spans="1:6">
      <c r="A119" s="342" t="s">
        <v>2004</v>
      </c>
      <c r="B119" s="342">
        <v>8.9999999999999993E-3</v>
      </c>
      <c r="C119" s="342" t="s">
        <v>6952</v>
      </c>
      <c r="D119" s="342" t="s">
        <v>1912</v>
      </c>
      <c r="E119" s="342" t="s">
        <v>6950</v>
      </c>
      <c r="F119" s="342" t="s">
        <v>7475</v>
      </c>
    </row>
    <row r="120" spans="1:6">
      <c r="A120" s="342" t="s">
        <v>2005</v>
      </c>
      <c r="B120" s="342">
        <v>0.1</v>
      </c>
      <c r="C120" s="342" t="s">
        <v>6979</v>
      </c>
      <c r="D120" s="342" t="s">
        <v>1992</v>
      </c>
      <c r="E120" s="342" t="s">
        <v>6950</v>
      </c>
      <c r="F120" s="342" t="s">
        <v>7489</v>
      </c>
    </row>
    <row r="121" spans="1:6">
      <c r="A121" s="342" t="s">
        <v>2006</v>
      </c>
      <c r="B121" s="342">
        <v>8.9999999999999993E-3</v>
      </c>
      <c r="C121" s="342" t="s">
        <v>6952</v>
      </c>
      <c r="D121" s="342" t="s">
        <v>1912</v>
      </c>
      <c r="E121" s="342" t="s">
        <v>6950</v>
      </c>
      <c r="F121" s="342" t="s">
        <v>7475</v>
      </c>
    </row>
    <row r="122" spans="1:6">
      <c r="A122" s="342" t="s">
        <v>2007</v>
      </c>
      <c r="B122" s="342">
        <v>8.9999999999999993E-3</v>
      </c>
      <c r="C122" s="342" t="s">
        <v>6952</v>
      </c>
      <c r="D122" s="342" t="s">
        <v>1912</v>
      </c>
      <c r="E122" s="342" t="s">
        <v>6950</v>
      </c>
      <c r="F122" s="342" t="s">
        <v>7475</v>
      </c>
    </row>
    <row r="123" spans="1:6">
      <c r="A123" s="342" t="s">
        <v>2008</v>
      </c>
      <c r="B123" s="342">
        <v>8.9999999999999993E-3</v>
      </c>
      <c r="C123" s="342" t="s">
        <v>6952</v>
      </c>
      <c r="D123" s="342" t="s">
        <v>1912</v>
      </c>
      <c r="E123" s="342" t="s">
        <v>6950</v>
      </c>
      <c r="F123" s="342" t="s">
        <v>7475</v>
      </c>
    </row>
    <row r="124" spans="1:6">
      <c r="A124" s="342" t="s">
        <v>6981</v>
      </c>
      <c r="B124" s="342">
        <v>0.1</v>
      </c>
      <c r="C124" s="342" t="s">
        <v>6961</v>
      </c>
      <c r="D124" s="342" t="s">
        <v>6962</v>
      </c>
      <c r="E124" s="342" t="s">
        <v>6950</v>
      </c>
      <c r="F124" s="342" t="s">
        <v>7481</v>
      </c>
    </row>
    <row r="125" spans="1:6">
      <c r="A125" s="342" t="s">
        <v>2009</v>
      </c>
      <c r="B125" s="342">
        <v>0.01</v>
      </c>
      <c r="C125" s="342" t="s">
        <v>6951</v>
      </c>
      <c r="D125" s="342" t="s">
        <v>477</v>
      </c>
      <c r="E125" s="342" t="s">
        <v>6950</v>
      </c>
      <c r="F125" s="342" t="s">
        <v>7474</v>
      </c>
    </row>
    <row r="126" spans="1:6">
      <c r="A126" s="342" t="s">
        <v>6982</v>
      </c>
      <c r="B126" s="342">
        <v>1E-3</v>
      </c>
      <c r="C126" s="342" t="s">
        <v>6948</v>
      </c>
      <c r="D126" s="342" t="s">
        <v>6949</v>
      </c>
      <c r="E126" s="342" t="s">
        <v>6950</v>
      </c>
      <c r="F126" s="342" t="s">
        <v>7473</v>
      </c>
    </row>
    <row r="127" spans="1:6">
      <c r="A127" s="342" t="s">
        <v>2010</v>
      </c>
      <c r="B127" s="342">
        <v>5.0000000000000001E-3</v>
      </c>
      <c r="C127" s="342" t="s">
        <v>6980</v>
      </c>
      <c r="D127" s="342" t="s">
        <v>1999</v>
      </c>
      <c r="E127" s="342" t="s">
        <v>6950</v>
      </c>
      <c r="F127" s="342" t="s">
        <v>7490</v>
      </c>
    </row>
    <row r="128" spans="1:6">
      <c r="A128" s="342" t="s">
        <v>2011</v>
      </c>
      <c r="B128" s="342">
        <v>0.1</v>
      </c>
      <c r="C128" s="342" t="s">
        <v>6977</v>
      </c>
      <c r="D128" s="342" t="s">
        <v>6978</v>
      </c>
      <c r="E128" s="342" t="s">
        <v>6950</v>
      </c>
      <c r="F128" s="342" t="s">
        <v>7488</v>
      </c>
    </row>
    <row r="129" spans="1:6">
      <c r="A129" s="342" t="s">
        <v>2012</v>
      </c>
      <c r="B129" s="342">
        <v>0.1</v>
      </c>
      <c r="C129" s="342" t="s">
        <v>6961</v>
      </c>
      <c r="D129" s="342" t="s">
        <v>6962</v>
      </c>
      <c r="E129" s="342" t="s">
        <v>6950</v>
      </c>
      <c r="F129" s="342" t="s">
        <v>7481</v>
      </c>
    </row>
    <row r="130" spans="1:6">
      <c r="A130" s="342" t="s">
        <v>3900</v>
      </c>
      <c r="B130" s="342">
        <v>1E-3</v>
      </c>
      <c r="C130" s="342" t="s">
        <v>6948</v>
      </c>
      <c r="D130" s="342" t="s">
        <v>6949</v>
      </c>
      <c r="E130" s="342" t="s">
        <v>6950</v>
      </c>
      <c r="F130" s="342" t="s">
        <v>7473</v>
      </c>
    </row>
    <row r="131" spans="1:6">
      <c r="A131" s="342" t="s">
        <v>6983</v>
      </c>
      <c r="B131" s="342">
        <v>0.1</v>
      </c>
      <c r="C131" s="342" t="s">
        <v>6979</v>
      </c>
      <c r="D131" s="342" t="s">
        <v>1992</v>
      </c>
      <c r="E131" s="342" t="s">
        <v>6950</v>
      </c>
      <c r="F131" s="342" t="s">
        <v>7489</v>
      </c>
    </row>
    <row r="132" spans="1:6">
      <c r="A132" s="342" t="s">
        <v>2013</v>
      </c>
      <c r="B132" s="342">
        <v>0.1</v>
      </c>
      <c r="C132" s="342" t="s">
        <v>6968</v>
      </c>
      <c r="D132" s="342" t="s">
        <v>1975</v>
      </c>
      <c r="E132" s="342" t="s">
        <v>6950</v>
      </c>
      <c r="F132" s="342" t="s">
        <v>7485</v>
      </c>
    </row>
    <row r="133" spans="1:6">
      <c r="A133" s="342" t="s">
        <v>2014</v>
      </c>
      <c r="B133" s="342">
        <v>0.1</v>
      </c>
      <c r="C133" s="342" t="s">
        <v>6968</v>
      </c>
      <c r="D133" s="342" t="s">
        <v>1975</v>
      </c>
      <c r="E133" s="342" t="s">
        <v>6950</v>
      </c>
      <c r="F133" s="342" t="s">
        <v>7485</v>
      </c>
    </row>
    <row r="134" spans="1:6">
      <c r="A134" s="342" t="s">
        <v>3903</v>
      </c>
      <c r="B134" s="342">
        <v>1E-3</v>
      </c>
      <c r="C134" s="342" t="s">
        <v>6948</v>
      </c>
      <c r="D134" s="342" t="s">
        <v>6949</v>
      </c>
      <c r="E134" s="342" t="s">
        <v>6950</v>
      </c>
      <c r="F134" s="342" t="s">
        <v>7473</v>
      </c>
    </row>
    <row r="135" spans="1:6">
      <c r="A135" s="342" t="s">
        <v>2015</v>
      </c>
      <c r="B135" s="342">
        <v>1E-3</v>
      </c>
      <c r="C135" s="342" t="s">
        <v>6959</v>
      </c>
      <c r="D135" s="342" t="s">
        <v>6960</v>
      </c>
      <c r="E135" s="342" t="s">
        <v>6950</v>
      </c>
      <c r="F135" s="342" t="s">
        <v>7480</v>
      </c>
    </row>
    <row r="136" spans="1:6">
      <c r="A136" s="342" t="s">
        <v>2016</v>
      </c>
      <c r="B136" s="342">
        <v>0.1</v>
      </c>
      <c r="C136" s="342" t="s">
        <v>6966</v>
      </c>
      <c r="D136" s="342" t="s">
        <v>1968</v>
      </c>
      <c r="E136" s="342" t="s">
        <v>6950</v>
      </c>
      <c r="F136" s="342" t="s">
        <v>7484</v>
      </c>
    </row>
    <row r="137" spans="1:6">
      <c r="A137" s="342" t="s">
        <v>2017</v>
      </c>
      <c r="B137" s="342">
        <v>0.1</v>
      </c>
      <c r="C137" s="342" t="s">
        <v>6966</v>
      </c>
      <c r="D137" s="342" t="s">
        <v>1968</v>
      </c>
      <c r="E137" s="342" t="s">
        <v>6950</v>
      </c>
      <c r="F137" s="342" t="s">
        <v>7484</v>
      </c>
    </row>
    <row r="138" spans="1:6">
      <c r="A138" s="342" t="s">
        <v>3539</v>
      </c>
      <c r="B138" s="342">
        <v>0.1</v>
      </c>
      <c r="C138" s="342" t="s">
        <v>6979</v>
      </c>
      <c r="D138" s="342" t="s">
        <v>1992</v>
      </c>
      <c r="E138" s="342" t="s">
        <v>6950</v>
      </c>
      <c r="F138" s="342" t="s">
        <v>7489</v>
      </c>
    </row>
    <row r="139" spans="1:6">
      <c r="A139" s="342" t="s">
        <v>2018</v>
      </c>
      <c r="B139" s="342">
        <v>8.9999999999999993E-3</v>
      </c>
      <c r="C139" s="342" t="s">
        <v>6952</v>
      </c>
      <c r="D139" s="342" t="s">
        <v>1912</v>
      </c>
      <c r="E139" s="342" t="s">
        <v>6950</v>
      </c>
      <c r="F139" s="342" t="s">
        <v>7475</v>
      </c>
    </row>
    <row r="140" spans="1:6">
      <c r="A140" s="342" t="s">
        <v>3906</v>
      </c>
      <c r="B140" s="342">
        <v>1E-3</v>
      </c>
      <c r="C140" s="342" t="s">
        <v>6948</v>
      </c>
      <c r="D140" s="342" t="s">
        <v>6949</v>
      </c>
      <c r="E140" s="342" t="s">
        <v>6950</v>
      </c>
      <c r="F140" s="342" t="s">
        <v>7473</v>
      </c>
    </row>
    <row r="141" spans="1:6">
      <c r="A141" s="342" t="s">
        <v>3907</v>
      </c>
      <c r="B141" s="342">
        <v>1E-3</v>
      </c>
      <c r="C141" s="342" t="s">
        <v>6948</v>
      </c>
      <c r="D141" s="342" t="s">
        <v>6949</v>
      </c>
      <c r="E141" s="342" t="s">
        <v>6950</v>
      </c>
      <c r="F141" s="342" t="s">
        <v>7473</v>
      </c>
    </row>
    <row r="142" spans="1:6">
      <c r="A142" s="342" t="s">
        <v>6984</v>
      </c>
      <c r="B142" s="342">
        <v>1E-3</v>
      </c>
      <c r="C142" s="342" t="s">
        <v>6948</v>
      </c>
      <c r="D142" s="342" t="s">
        <v>6949</v>
      </c>
      <c r="E142" s="342" t="s">
        <v>6950</v>
      </c>
      <c r="F142" s="342" t="s">
        <v>7473</v>
      </c>
    </row>
    <row r="143" spans="1:6">
      <c r="A143" s="342" t="s">
        <v>3908</v>
      </c>
      <c r="B143" s="342">
        <v>1E-3</v>
      </c>
      <c r="C143" s="342" t="s">
        <v>6948</v>
      </c>
      <c r="D143" s="342" t="s">
        <v>6949</v>
      </c>
      <c r="E143" s="342" t="s">
        <v>6950</v>
      </c>
      <c r="F143" s="342" t="s">
        <v>7473</v>
      </c>
    </row>
    <row r="144" spans="1:6">
      <c r="A144" s="342" t="s">
        <v>2019</v>
      </c>
      <c r="B144" s="342">
        <v>0.01</v>
      </c>
      <c r="C144" s="342" t="s">
        <v>6953</v>
      </c>
      <c r="D144" s="342" t="s">
        <v>1914</v>
      </c>
      <c r="E144" s="342" t="s">
        <v>6950</v>
      </c>
      <c r="F144" s="342" t="s">
        <v>7476</v>
      </c>
    </row>
    <row r="145" spans="1:6">
      <c r="A145" s="342" t="s">
        <v>3911</v>
      </c>
      <c r="B145" s="342">
        <v>1E-3</v>
      </c>
      <c r="C145" s="342" t="s">
        <v>6948</v>
      </c>
      <c r="D145" s="342" t="s">
        <v>6949</v>
      </c>
      <c r="E145" s="342" t="s">
        <v>6950</v>
      </c>
      <c r="F145" s="342" t="s">
        <v>7473</v>
      </c>
    </row>
    <row r="146" spans="1:6">
      <c r="A146" s="342" t="s">
        <v>2020</v>
      </c>
      <c r="B146" s="342">
        <v>0.1</v>
      </c>
      <c r="C146" s="342" t="s">
        <v>6964</v>
      </c>
      <c r="D146" s="342" t="s">
        <v>6965</v>
      </c>
      <c r="E146" s="342" t="s">
        <v>6950</v>
      </c>
      <c r="F146" s="342" t="s">
        <v>7483</v>
      </c>
    </row>
    <row r="147" spans="1:6">
      <c r="A147" s="342" t="s">
        <v>2021</v>
      </c>
      <c r="B147" s="342">
        <v>8.9999999999999993E-3</v>
      </c>
      <c r="C147" s="342" t="s">
        <v>6952</v>
      </c>
      <c r="D147" s="342" t="s">
        <v>1912</v>
      </c>
      <c r="E147" s="342" t="s">
        <v>6950</v>
      </c>
      <c r="F147" s="342" t="s">
        <v>7475</v>
      </c>
    </row>
    <row r="148" spans="1:6">
      <c r="A148" s="342" t="s">
        <v>2022</v>
      </c>
      <c r="B148" s="342">
        <v>0.1</v>
      </c>
      <c r="C148" s="342" t="s">
        <v>6964</v>
      </c>
      <c r="D148" s="342" t="s">
        <v>6965</v>
      </c>
      <c r="E148" s="342" t="s">
        <v>6950</v>
      </c>
      <c r="F148" s="342" t="s">
        <v>7483</v>
      </c>
    </row>
    <row r="149" spans="1:6">
      <c r="A149" s="342" t="s">
        <v>3916</v>
      </c>
      <c r="B149" s="342">
        <v>0.1</v>
      </c>
      <c r="C149" s="342" t="s">
        <v>6955</v>
      </c>
      <c r="D149" s="342" t="s">
        <v>6985</v>
      </c>
      <c r="E149" s="342" t="s">
        <v>6950</v>
      </c>
      <c r="F149" s="342" t="s">
        <v>7477</v>
      </c>
    </row>
    <row r="150" spans="1:6">
      <c r="A150" s="342" t="s">
        <v>3918</v>
      </c>
      <c r="B150" s="342">
        <v>1E-3</v>
      </c>
      <c r="C150" s="342" t="s">
        <v>6948</v>
      </c>
      <c r="D150" s="342" t="s">
        <v>6949</v>
      </c>
      <c r="E150" s="342" t="s">
        <v>6950</v>
      </c>
      <c r="F150" s="342" t="s">
        <v>7473</v>
      </c>
    </row>
    <row r="151" spans="1:6">
      <c r="A151" s="342" t="s">
        <v>2023</v>
      </c>
      <c r="B151" s="342">
        <v>8.9999999999999993E-3</v>
      </c>
      <c r="C151" s="342" t="s">
        <v>6952</v>
      </c>
      <c r="D151" s="342" t="s">
        <v>1912</v>
      </c>
      <c r="E151" s="342" t="s">
        <v>6950</v>
      </c>
      <c r="F151" s="342" t="s">
        <v>7475</v>
      </c>
    </row>
    <row r="152" spans="1:6">
      <c r="A152" s="342" t="s">
        <v>2024</v>
      </c>
      <c r="B152" s="342">
        <v>0.1</v>
      </c>
      <c r="C152" s="342" t="s">
        <v>6957</v>
      </c>
      <c r="D152" s="342" t="s">
        <v>1941</v>
      </c>
      <c r="E152" s="342" t="s">
        <v>6950</v>
      </c>
      <c r="F152" s="342" t="s">
        <v>7478</v>
      </c>
    </row>
    <row r="153" spans="1:6">
      <c r="A153" s="342" t="s">
        <v>2025</v>
      </c>
      <c r="B153" s="342">
        <v>8.9999999999999993E-3</v>
      </c>
      <c r="C153" s="342" t="s">
        <v>6986</v>
      </c>
      <c r="D153" s="342" t="s">
        <v>2026</v>
      </c>
      <c r="E153" s="342" t="s">
        <v>6950</v>
      </c>
      <c r="F153" s="342" t="s">
        <v>7491</v>
      </c>
    </row>
    <row r="154" spans="1:6">
      <c r="A154" s="342" t="s">
        <v>2027</v>
      </c>
      <c r="B154" s="342">
        <v>8.9999999999999993E-3</v>
      </c>
      <c r="C154" s="342" t="s">
        <v>6986</v>
      </c>
      <c r="D154" s="342" t="s">
        <v>2026</v>
      </c>
      <c r="E154" s="342" t="s">
        <v>6950</v>
      </c>
      <c r="F154" s="342" t="s">
        <v>7491</v>
      </c>
    </row>
    <row r="155" spans="1:6">
      <c r="A155" s="342" t="s">
        <v>2028</v>
      </c>
      <c r="B155" s="342">
        <v>0.1</v>
      </c>
      <c r="C155" s="342" t="s">
        <v>6961</v>
      </c>
      <c r="D155" s="342" t="s">
        <v>6962</v>
      </c>
      <c r="E155" s="342" t="s">
        <v>6950</v>
      </c>
      <c r="F155" s="342" t="s">
        <v>7481</v>
      </c>
    </row>
    <row r="156" spans="1:6">
      <c r="A156" s="342" t="s">
        <v>2029</v>
      </c>
      <c r="B156" s="342">
        <v>0.1</v>
      </c>
      <c r="C156" s="342" t="s">
        <v>6961</v>
      </c>
      <c r="D156" s="342" t="s">
        <v>6962</v>
      </c>
      <c r="E156" s="342" t="s">
        <v>6950</v>
      </c>
      <c r="F156" s="342" t="s">
        <v>7481</v>
      </c>
    </row>
    <row r="157" spans="1:6">
      <c r="A157" s="342" t="s">
        <v>2030</v>
      </c>
      <c r="B157" s="342">
        <v>1E-3</v>
      </c>
      <c r="C157" s="342" t="s">
        <v>6959</v>
      </c>
      <c r="D157" s="342" t="s">
        <v>6960</v>
      </c>
      <c r="E157" s="342" t="s">
        <v>6950</v>
      </c>
      <c r="F157" s="342" t="s">
        <v>7480</v>
      </c>
    </row>
    <row r="158" spans="1:6">
      <c r="A158" s="342" t="s">
        <v>2031</v>
      </c>
      <c r="B158" s="342">
        <v>0.1</v>
      </c>
      <c r="C158" s="342" t="s">
        <v>6957</v>
      </c>
      <c r="D158" s="342" t="s">
        <v>1941</v>
      </c>
      <c r="E158" s="342" t="s">
        <v>6950</v>
      </c>
      <c r="F158" s="342" t="s">
        <v>7478</v>
      </c>
    </row>
    <row r="159" spans="1:6">
      <c r="A159" s="342" t="s">
        <v>3922</v>
      </c>
      <c r="B159" s="342">
        <v>1E-3</v>
      </c>
      <c r="C159" s="342" t="s">
        <v>6948</v>
      </c>
      <c r="D159" s="342" t="s">
        <v>6949</v>
      </c>
      <c r="E159" s="342" t="s">
        <v>6950</v>
      </c>
      <c r="F159" s="342" t="s">
        <v>7473</v>
      </c>
    </row>
    <row r="160" spans="1:6">
      <c r="A160" s="342" t="s">
        <v>6987</v>
      </c>
      <c r="B160" s="342">
        <v>0.1</v>
      </c>
      <c r="C160" s="342" t="s">
        <v>6977</v>
      </c>
      <c r="D160" s="342" t="s">
        <v>6978</v>
      </c>
      <c r="E160" s="342" t="s">
        <v>6950</v>
      </c>
      <c r="F160" s="342" t="s">
        <v>7488</v>
      </c>
    </row>
    <row r="161" spans="1:6">
      <c r="A161" s="342" t="s">
        <v>3920</v>
      </c>
      <c r="B161" s="342">
        <v>0.1</v>
      </c>
      <c r="C161" s="342" t="s">
        <v>6988</v>
      </c>
      <c r="D161" s="342" t="s">
        <v>2033</v>
      </c>
      <c r="E161" s="342" t="s">
        <v>6950</v>
      </c>
      <c r="F161" s="342" t="s">
        <v>7492</v>
      </c>
    </row>
    <row r="162" spans="1:6">
      <c r="A162" s="342" t="s">
        <v>2032</v>
      </c>
      <c r="B162" s="342">
        <v>0.1</v>
      </c>
      <c r="C162" s="342" t="s">
        <v>6988</v>
      </c>
      <c r="D162" s="342" t="s">
        <v>2033</v>
      </c>
      <c r="E162" s="342" t="s">
        <v>6950</v>
      </c>
      <c r="F162" s="342" t="s">
        <v>7492</v>
      </c>
    </row>
    <row r="163" spans="1:6">
      <c r="A163" s="342" t="s">
        <v>2034</v>
      </c>
      <c r="B163" s="342">
        <v>0.1</v>
      </c>
      <c r="C163" s="342" t="s">
        <v>6988</v>
      </c>
      <c r="D163" s="342" t="s">
        <v>2033</v>
      </c>
      <c r="E163" s="342" t="s">
        <v>6950</v>
      </c>
      <c r="F163" s="342" t="s">
        <v>7492</v>
      </c>
    </row>
    <row r="164" spans="1:6">
      <c r="A164" s="342" t="s">
        <v>2035</v>
      </c>
      <c r="B164" s="342">
        <v>0.1</v>
      </c>
      <c r="C164" s="342" t="s">
        <v>6957</v>
      </c>
      <c r="D164" s="342" t="s">
        <v>1941</v>
      </c>
      <c r="E164" s="342" t="s">
        <v>6950</v>
      </c>
      <c r="F164" s="342" t="s">
        <v>7478</v>
      </c>
    </row>
    <row r="165" spans="1:6">
      <c r="A165" s="342" t="s">
        <v>6989</v>
      </c>
      <c r="B165" s="342">
        <v>0.1</v>
      </c>
      <c r="C165" s="342" t="s">
        <v>6961</v>
      </c>
      <c r="D165" s="342" t="s">
        <v>6962</v>
      </c>
      <c r="E165" s="342" t="s">
        <v>6950</v>
      </c>
      <c r="F165" s="342" t="s">
        <v>7481</v>
      </c>
    </row>
    <row r="166" spans="1:6">
      <c r="A166" s="342" t="s">
        <v>6990</v>
      </c>
      <c r="B166" s="342">
        <v>1E-3</v>
      </c>
      <c r="C166" s="342" t="s">
        <v>6948</v>
      </c>
      <c r="D166" s="342" t="s">
        <v>6949</v>
      </c>
      <c r="E166" s="342" t="s">
        <v>6950</v>
      </c>
      <c r="F166" s="342" t="s">
        <v>7473</v>
      </c>
    </row>
    <row r="167" spans="1:6">
      <c r="A167" s="342" t="s">
        <v>2036</v>
      </c>
      <c r="B167" s="342">
        <v>0.01</v>
      </c>
      <c r="C167" s="342" t="s">
        <v>6953</v>
      </c>
      <c r="D167" s="342" t="s">
        <v>1914</v>
      </c>
      <c r="E167" s="342" t="s">
        <v>6950</v>
      </c>
      <c r="F167" s="342" t="s">
        <v>7476</v>
      </c>
    </row>
    <row r="168" spans="1:6">
      <c r="A168" s="342" t="s">
        <v>3923</v>
      </c>
      <c r="B168" s="342">
        <v>1E-3</v>
      </c>
      <c r="C168" s="342" t="s">
        <v>6955</v>
      </c>
      <c r="D168" s="342" t="s">
        <v>6539</v>
      </c>
      <c r="E168" s="342" t="s">
        <v>6950</v>
      </c>
      <c r="F168" s="342" t="s">
        <v>7477</v>
      </c>
    </row>
    <row r="169" spans="1:6">
      <c r="A169" s="342" t="s">
        <v>3926</v>
      </c>
      <c r="B169" s="342">
        <v>1E-3</v>
      </c>
      <c r="C169" s="342" t="s">
        <v>6948</v>
      </c>
      <c r="D169" s="342" t="s">
        <v>6949</v>
      </c>
      <c r="E169" s="342" t="s">
        <v>6950</v>
      </c>
      <c r="F169" s="342" t="s">
        <v>7473</v>
      </c>
    </row>
    <row r="170" spans="1:6">
      <c r="A170" s="342" t="s">
        <v>3927</v>
      </c>
      <c r="B170" s="342">
        <v>1E-3</v>
      </c>
      <c r="C170" s="342" t="s">
        <v>6948</v>
      </c>
      <c r="D170" s="342" t="s">
        <v>6949</v>
      </c>
      <c r="E170" s="342" t="s">
        <v>6950</v>
      </c>
      <c r="F170" s="342" t="s">
        <v>7473</v>
      </c>
    </row>
    <row r="171" spans="1:6">
      <c r="A171" s="342" t="s">
        <v>2037</v>
      </c>
      <c r="B171" s="342">
        <v>0.01</v>
      </c>
      <c r="C171" s="342" t="s">
        <v>6963</v>
      </c>
      <c r="D171" s="342" t="s">
        <v>1954</v>
      </c>
      <c r="E171" s="342" t="s">
        <v>6950</v>
      </c>
      <c r="F171" s="342" t="s">
        <v>7482</v>
      </c>
    </row>
    <row r="172" spans="1:6">
      <c r="A172" s="342" t="s">
        <v>3933</v>
      </c>
      <c r="B172" s="342">
        <v>1E-3</v>
      </c>
      <c r="C172" s="342" t="s">
        <v>6948</v>
      </c>
      <c r="D172" s="342" t="s">
        <v>6949</v>
      </c>
      <c r="E172" s="342" t="s">
        <v>6950</v>
      </c>
      <c r="F172" s="342" t="s">
        <v>7473</v>
      </c>
    </row>
    <row r="173" spans="1:6">
      <c r="A173" s="342" t="s">
        <v>2038</v>
      </c>
      <c r="B173" s="342">
        <v>8.9999999999999993E-3</v>
      </c>
      <c r="C173" s="342" t="s">
        <v>6952</v>
      </c>
      <c r="D173" s="342" t="s">
        <v>1912</v>
      </c>
      <c r="E173" s="342" t="s">
        <v>6950</v>
      </c>
      <c r="F173" s="342" t="s">
        <v>7475</v>
      </c>
    </row>
    <row r="174" spans="1:6">
      <c r="A174" s="342" t="s">
        <v>3934</v>
      </c>
      <c r="B174" s="342">
        <v>1E-3</v>
      </c>
      <c r="C174" s="342" t="s">
        <v>6948</v>
      </c>
      <c r="D174" s="342" t="s">
        <v>6949</v>
      </c>
      <c r="E174" s="342" t="s">
        <v>6950</v>
      </c>
      <c r="F174" s="342" t="s">
        <v>7473</v>
      </c>
    </row>
    <row r="175" spans="1:6">
      <c r="A175" s="342" t="s">
        <v>2039</v>
      </c>
      <c r="B175" s="342">
        <v>0.01</v>
      </c>
      <c r="C175" s="342" t="s">
        <v>6953</v>
      </c>
      <c r="D175" s="342" t="s">
        <v>1914</v>
      </c>
      <c r="E175" s="342" t="s">
        <v>6950</v>
      </c>
      <c r="F175" s="342" t="s">
        <v>7476</v>
      </c>
    </row>
    <row r="176" spans="1:6">
      <c r="A176" s="342" t="s">
        <v>2040</v>
      </c>
      <c r="B176" s="342">
        <v>0.01</v>
      </c>
      <c r="C176" s="342" t="s">
        <v>6953</v>
      </c>
      <c r="D176" s="342" t="s">
        <v>1914</v>
      </c>
      <c r="E176" s="342" t="s">
        <v>6950</v>
      </c>
      <c r="F176" s="342" t="s">
        <v>7476</v>
      </c>
    </row>
    <row r="177" spans="1:6">
      <c r="A177" s="342" t="s">
        <v>2041</v>
      </c>
      <c r="B177" s="342">
        <v>0.1</v>
      </c>
      <c r="C177" s="342" t="s">
        <v>6991</v>
      </c>
      <c r="D177" s="342" t="s">
        <v>430</v>
      </c>
      <c r="E177" s="342" t="s">
        <v>6950</v>
      </c>
      <c r="F177" s="342" t="s">
        <v>7493</v>
      </c>
    </row>
    <row r="178" spans="1:6">
      <c r="A178" s="342" t="s">
        <v>2042</v>
      </c>
      <c r="B178" s="342">
        <v>0.1</v>
      </c>
      <c r="C178" s="342" t="s">
        <v>6991</v>
      </c>
      <c r="D178" s="342" t="s">
        <v>430</v>
      </c>
      <c r="E178" s="342" t="s">
        <v>6950</v>
      </c>
      <c r="F178" s="342" t="s">
        <v>7493</v>
      </c>
    </row>
    <row r="179" spans="1:6">
      <c r="A179" s="342" t="s">
        <v>2043</v>
      </c>
      <c r="B179" s="342">
        <v>0.01</v>
      </c>
      <c r="C179" s="342" t="s">
        <v>6951</v>
      </c>
      <c r="D179" s="342" t="s">
        <v>477</v>
      </c>
      <c r="E179" s="342" t="s">
        <v>6950</v>
      </c>
      <c r="F179" s="342" t="s">
        <v>7474</v>
      </c>
    </row>
    <row r="180" spans="1:6">
      <c r="A180" s="342" t="s">
        <v>3945</v>
      </c>
      <c r="B180" s="342">
        <v>1E-3</v>
      </c>
      <c r="C180" s="342" t="s">
        <v>6948</v>
      </c>
      <c r="D180" s="342" t="s">
        <v>6949</v>
      </c>
      <c r="E180" s="342" t="s">
        <v>6950</v>
      </c>
      <c r="F180" s="342" t="s">
        <v>7473</v>
      </c>
    </row>
    <row r="181" spans="1:6">
      <c r="A181" s="342" t="s">
        <v>3946</v>
      </c>
      <c r="B181" s="342">
        <v>1E-3</v>
      </c>
      <c r="C181" s="342" t="s">
        <v>6948</v>
      </c>
      <c r="D181" s="342" t="s">
        <v>6949</v>
      </c>
      <c r="E181" s="342" t="s">
        <v>6950</v>
      </c>
      <c r="F181" s="342" t="s">
        <v>7473</v>
      </c>
    </row>
    <row r="182" spans="1:6">
      <c r="A182" s="342" t="s">
        <v>3952</v>
      </c>
      <c r="B182" s="342">
        <v>1E-3</v>
      </c>
      <c r="C182" s="342" t="s">
        <v>6948</v>
      </c>
      <c r="D182" s="342" t="s">
        <v>6949</v>
      </c>
      <c r="E182" s="342" t="s">
        <v>6950</v>
      </c>
      <c r="F182" s="342" t="s">
        <v>7473</v>
      </c>
    </row>
    <row r="183" spans="1:6">
      <c r="A183" s="342" t="s">
        <v>2044</v>
      </c>
      <c r="B183" s="342">
        <v>8.9999999999999993E-3</v>
      </c>
      <c r="C183" s="342" t="s">
        <v>6952</v>
      </c>
      <c r="D183" s="342" t="s">
        <v>1912</v>
      </c>
      <c r="E183" s="342" t="s">
        <v>6950</v>
      </c>
      <c r="F183" s="342" t="s">
        <v>7475</v>
      </c>
    </row>
    <row r="184" spans="1:6">
      <c r="A184" s="342" t="s">
        <v>2045</v>
      </c>
      <c r="B184" s="342">
        <v>0.01</v>
      </c>
      <c r="C184" s="342" t="s">
        <v>6951</v>
      </c>
      <c r="D184" s="342" t="s">
        <v>477</v>
      </c>
      <c r="E184" s="342" t="s">
        <v>6950</v>
      </c>
      <c r="F184" s="342" t="s">
        <v>7474</v>
      </c>
    </row>
    <row r="185" spans="1:6">
      <c r="A185" s="342" t="s">
        <v>2046</v>
      </c>
      <c r="B185" s="342">
        <v>0.01</v>
      </c>
      <c r="C185" s="342" t="s">
        <v>6951</v>
      </c>
      <c r="D185" s="342" t="s">
        <v>477</v>
      </c>
      <c r="E185" s="342" t="s">
        <v>6950</v>
      </c>
      <c r="F185" s="342" t="s">
        <v>7474</v>
      </c>
    </row>
    <row r="186" spans="1:6">
      <c r="A186" s="342" t="s">
        <v>2047</v>
      </c>
      <c r="B186" s="342">
        <v>0.01</v>
      </c>
      <c r="C186" s="342" t="s">
        <v>6951</v>
      </c>
      <c r="D186" s="342" t="s">
        <v>477</v>
      </c>
      <c r="E186" s="342" t="s">
        <v>6950</v>
      </c>
      <c r="F186" s="342" t="s">
        <v>7474</v>
      </c>
    </row>
    <row r="187" spans="1:6">
      <c r="A187" s="342" t="s">
        <v>2048</v>
      </c>
      <c r="B187" s="342">
        <v>0.1</v>
      </c>
      <c r="C187" s="342" t="s">
        <v>6957</v>
      </c>
      <c r="D187" s="342" t="s">
        <v>1941</v>
      </c>
      <c r="E187" s="342" t="s">
        <v>6950</v>
      </c>
      <c r="F187" s="342" t="s">
        <v>7478</v>
      </c>
    </row>
    <row r="188" spans="1:6">
      <c r="A188" s="342" t="s">
        <v>2049</v>
      </c>
      <c r="B188" s="342">
        <v>8.9999999999999993E-3</v>
      </c>
      <c r="C188" s="342" t="s">
        <v>6952</v>
      </c>
      <c r="D188" s="342" t="s">
        <v>1912</v>
      </c>
      <c r="E188" s="342" t="s">
        <v>6950</v>
      </c>
      <c r="F188" s="342" t="s">
        <v>7475</v>
      </c>
    </row>
    <row r="189" spans="1:6">
      <c r="A189" s="342" t="s">
        <v>2050</v>
      </c>
      <c r="B189" s="342">
        <v>8.9999999999999993E-3</v>
      </c>
      <c r="C189" s="342" t="s">
        <v>6952</v>
      </c>
      <c r="D189" s="342" t="s">
        <v>1912</v>
      </c>
      <c r="E189" s="342" t="s">
        <v>6950</v>
      </c>
      <c r="F189" s="342" t="s">
        <v>7475</v>
      </c>
    </row>
    <row r="190" spans="1:6">
      <c r="A190" s="342" t="s">
        <v>2051</v>
      </c>
      <c r="B190" s="342">
        <v>8.9999999999999993E-3</v>
      </c>
      <c r="C190" s="342" t="s">
        <v>6952</v>
      </c>
      <c r="D190" s="342" t="s">
        <v>1912</v>
      </c>
      <c r="E190" s="342" t="s">
        <v>6950</v>
      </c>
      <c r="F190" s="342" t="s">
        <v>7475</v>
      </c>
    </row>
    <row r="191" spans="1:6">
      <c r="A191" s="342" t="s">
        <v>2052</v>
      </c>
      <c r="B191" s="342">
        <v>8.9999999999999993E-3</v>
      </c>
      <c r="C191" s="342" t="s">
        <v>6952</v>
      </c>
      <c r="D191" s="342" t="s">
        <v>1912</v>
      </c>
      <c r="E191" s="342" t="s">
        <v>6950</v>
      </c>
      <c r="F191" s="342" t="s">
        <v>7475</v>
      </c>
    </row>
    <row r="192" spans="1:6">
      <c r="A192" s="342" t="s">
        <v>2053</v>
      </c>
      <c r="B192" s="342">
        <v>8.9999999999999993E-3</v>
      </c>
      <c r="C192" s="342" t="s">
        <v>6952</v>
      </c>
      <c r="D192" s="342" t="s">
        <v>1912</v>
      </c>
      <c r="E192" s="342" t="s">
        <v>6950</v>
      </c>
      <c r="F192" s="342" t="s">
        <v>7475</v>
      </c>
    </row>
    <row r="193" spans="1:6">
      <c r="A193" s="342" t="s">
        <v>2054</v>
      </c>
      <c r="B193" s="342">
        <v>8.9999999999999993E-3</v>
      </c>
      <c r="C193" s="342" t="s">
        <v>6952</v>
      </c>
      <c r="D193" s="342" t="s">
        <v>1912</v>
      </c>
      <c r="E193" s="342" t="s">
        <v>6950</v>
      </c>
      <c r="F193" s="342" t="s">
        <v>7475</v>
      </c>
    </row>
    <row r="194" spans="1:6">
      <c r="A194" s="342" t="s">
        <v>2055</v>
      </c>
      <c r="B194" s="342">
        <v>8.9999999999999993E-3</v>
      </c>
      <c r="C194" s="342" t="s">
        <v>6952</v>
      </c>
      <c r="D194" s="342" t="s">
        <v>1912</v>
      </c>
      <c r="E194" s="342" t="s">
        <v>6950</v>
      </c>
      <c r="F194" s="342" t="s">
        <v>7475</v>
      </c>
    </row>
    <row r="195" spans="1:6">
      <c r="A195" s="342" t="s">
        <v>2056</v>
      </c>
      <c r="B195" s="342">
        <v>8.9999999999999993E-3</v>
      </c>
      <c r="C195" s="342" t="s">
        <v>6952</v>
      </c>
      <c r="D195" s="342" t="s">
        <v>1912</v>
      </c>
      <c r="E195" s="342" t="s">
        <v>6950</v>
      </c>
      <c r="F195" s="342" t="s">
        <v>7475</v>
      </c>
    </row>
    <row r="196" spans="1:6">
      <c r="A196" s="342" t="s">
        <v>2057</v>
      </c>
      <c r="B196" s="342">
        <v>0.01</v>
      </c>
      <c r="C196" s="342" t="s">
        <v>6953</v>
      </c>
      <c r="D196" s="342" t="s">
        <v>1914</v>
      </c>
      <c r="E196" s="342" t="s">
        <v>6950</v>
      </c>
      <c r="F196" s="342" t="s">
        <v>7476</v>
      </c>
    </row>
    <row r="197" spans="1:6">
      <c r="A197" s="342" t="s">
        <v>2058</v>
      </c>
      <c r="B197" s="342">
        <v>8.9999999999999993E-3</v>
      </c>
      <c r="C197" s="342" t="s">
        <v>6952</v>
      </c>
      <c r="D197" s="342" t="s">
        <v>1912</v>
      </c>
      <c r="E197" s="342" t="s">
        <v>6950</v>
      </c>
      <c r="F197" s="342" t="s">
        <v>7475</v>
      </c>
    </row>
    <row r="198" spans="1:6">
      <c r="A198" s="342" t="s">
        <v>2059</v>
      </c>
      <c r="B198" s="342">
        <v>8.9999999999999993E-3</v>
      </c>
      <c r="C198" s="342" t="s">
        <v>6952</v>
      </c>
      <c r="D198" s="342" t="s">
        <v>1912</v>
      </c>
      <c r="E198" s="342" t="s">
        <v>6950</v>
      </c>
      <c r="F198" s="342" t="s">
        <v>7475</v>
      </c>
    </row>
    <row r="199" spans="1:6">
      <c r="A199" s="342" t="s">
        <v>2060</v>
      </c>
      <c r="B199" s="342">
        <v>8.9999999999999993E-3</v>
      </c>
      <c r="C199" s="342" t="s">
        <v>6952</v>
      </c>
      <c r="D199" s="342" t="s">
        <v>1912</v>
      </c>
      <c r="E199" s="342" t="s">
        <v>6950</v>
      </c>
      <c r="F199" s="342" t="s">
        <v>7475</v>
      </c>
    </row>
    <row r="200" spans="1:6">
      <c r="A200" s="342" t="s">
        <v>2061</v>
      </c>
      <c r="B200" s="342">
        <v>8.9999999999999993E-3</v>
      </c>
      <c r="C200" s="342" t="s">
        <v>6952</v>
      </c>
      <c r="D200" s="342" t="s">
        <v>1912</v>
      </c>
      <c r="E200" s="342" t="s">
        <v>6950</v>
      </c>
      <c r="F200" s="342" t="s">
        <v>7475</v>
      </c>
    </row>
    <row r="201" spans="1:6">
      <c r="A201" s="342" t="s">
        <v>2062</v>
      </c>
      <c r="B201" s="342">
        <v>8.9999999999999993E-3</v>
      </c>
      <c r="C201" s="342" t="s">
        <v>6952</v>
      </c>
      <c r="D201" s="342" t="s">
        <v>1912</v>
      </c>
      <c r="E201" s="342" t="s">
        <v>6950</v>
      </c>
      <c r="F201" s="342" t="s">
        <v>7475</v>
      </c>
    </row>
    <row r="202" spans="1:6">
      <c r="A202" s="342" t="s">
        <v>2063</v>
      </c>
      <c r="B202" s="342">
        <v>0.01</v>
      </c>
      <c r="C202" s="342" t="s">
        <v>6953</v>
      </c>
      <c r="D202" s="342" t="s">
        <v>1914</v>
      </c>
      <c r="E202" s="342" t="s">
        <v>6950</v>
      </c>
      <c r="F202" s="342" t="s">
        <v>7476</v>
      </c>
    </row>
    <row r="203" spans="1:6">
      <c r="A203" s="342" t="s">
        <v>2064</v>
      </c>
      <c r="B203" s="342">
        <v>8.9999999999999993E-3</v>
      </c>
      <c r="C203" s="342" t="s">
        <v>6952</v>
      </c>
      <c r="D203" s="342" t="s">
        <v>1912</v>
      </c>
      <c r="E203" s="342" t="s">
        <v>6950</v>
      </c>
      <c r="F203" s="342" t="s">
        <v>7475</v>
      </c>
    </row>
    <row r="204" spans="1:6">
      <c r="A204" s="342" t="s">
        <v>3965</v>
      </c>
      <c r="B204" s="342">
        <v>1E-3</v>
      </c>
      <c r="C204" s="342" t="s">
        <v>6948</v>
      </c>
      <c r="D204" s="342" t="s">
        <v>6949</v>
      </c>
      <c r="E204" s="342" t="s">
        <v>6950</v>
      </c>
      <c r="F204" s="342" t="s">
        <v>7473</v>
      </c>
    </row>
    <row r="205" spans="1:6">
      <c r="A205" s="342" t="s">
        <v>2065</v>
      </c>
      <c r="B205" s="342">
        <v>0.01</v>
      </c>
      <c r="C205" s="342" t="s">
        <v>6953</v>
      </c>
      <c r="D205" s="342" t="s">
        <v>1914</v>
      </c>
      <c r="E205" s="342" t="s">
        <v>6950</v>
      </c>
      <c r="F205" s="342" t="s">
        <v>7476</v>
      </c>
    </row>
    <row r="206" spans="1:6">
      <c r="A206" s="342" t="s">
        <v>2066</v>
      </c>
      <c r="B206" s="342">
        <v>8.9999999999999993E-3</v>
      </c>
      <c r="C206" s="342" t="s">
        <v>6952</v>
      </c>
      <c r="D206" s="342" t="s">
        <v>1912</v>
      </c>
      <c r="E206" s="342" t="s">
        <v>6950</v>
      </c>
      <c r="F206" s="342" t="s">
        <v>7475</v>
      </c>
    </row>
    <row r="207" spans="1:6">
      <c r="A207" s="342" t="s">
        <v>2067</v>
      </c>
      <c r="B207" s="342">
        <v>0.01</v>
      </c>
      <c r="C207" s="342" t="s">
        <v>6951</v>
      </c>
      <c r="D207" s="342" t="s">
        <v>477</v>
      </c>
      <c r="E207" s="342" t="s">
        <v>6950</v>
      </c>
      <c r="F207" s="342" t="s">
        <v>7474</v>
      </c>
    </row>
    <row r="208" spans="1:6">
      <c r="A208" s="342" t="s">
        <v>2068</v>
      </c>
      <c r="B208" s="342">
        <v>0.01</v>
      </c>
      <c r="C208" s="342" t="s">
        <v>6951</v>
      </c>
      <c r="D208" s="342" t="s">
        <v>477</v>
      </c>
      <c r="E208" s="342" t="s">
        <v>6950</v>
      </c>
      <c r="F208" s="342" t="s">
        <v>7474</v>
      </c>
    </row>
    <row r="209" spans="1:6">
      <c r="A209" s="342" t="s">
        <v>2069</v>
      </c>
      <c r="B209" s="342">
        <v>8.9999999999999993E-3</v>
      </c>
      <c r="C209" s="342" t="s">
        <v>6952</v>
      </c>
      <c r="D209" s="342" t="s">
        <v>1912</v>
      </c>
      <c r="E209" s="342" t="s">
        <v>6950</v>
      </c>
      <c r="F209" s="342" t="s">
        <v>7475</v>
      </c>
    </row>
    <row r="210" spans="1:6">
      <c r="A210" s="342" t="s">
        <v>3972</v>
      </c>
      <c r="B210" s="342">
        <v>1E-3</v>
      </c>
      <c r="C210" s="342" t="s">
        <v>6948</v>
      </c>
      <c r="D210" s="342" t="s">
        <v>6949</v>
      </c>
      <c r="E210" s="342" t="s">
        <v>6950</v>
      </c>
      <c r="F210" s="342" t="s">
        <v>7473</v>
      </c>
    </row>
    <row r="211" spans="1:6">
      <c r="A211" s="342" t="s">
        <v>3973</v>
      </c>
      <c r="B211" s="342">
        <v>1E-3</v>
      </c>
      <c r="C211" s="342" t="s">
        <v>6948</v>
      </c>
      <c r="D211" s="342" t="s">
        <v>6949</v>
      </c>
      <c r="E211" s="342" t="s">
        <v>6950</v>
      </c>
      <c r="F211" s="342" t="s">
        <v>7473</v>
      </c>
    </row>
    <row r="212" spans="1:6">
      <c r="A212" s="342" t="s">
        <v>2070</v>
      </c>
      <c r="B212" s="342">
        <v>0.1</v>
      </c>
      <c r="C212" s="342" t="s">
        <v>6991</v>
      </c>
      <c r="D212" s="342" t="s">
        <v>430</v>
      </c>
      <c r="E212" s="342" t="s">
        <v>6950</v>
      </c>
      <c r="F212" s="342" t="s">
        <v>7493</v>
      </c>
    </row>
    <row r="213" spans="1:6">
      <c r="A213" s="342" t="s">
        <v>2071</v>
      </c>
      <c r="B213" s="342">
        <v>0.01</v>
      </c>
      <c r="C213" s="342" t="s">
        <v>6951</v>
      </c>
      <c r="D213" s="342" t="s">
        <v>477</v>
      </c>
      <c r="E213" s="342" t="s">
        <v>6950</v>
      </c>
      <c r="F213" s="342" t="s">
        <v>7474</v>
      </c>
    </row>
    <row r="214" spans="1:6">
      <c r="A214" s="342" t="s">
        <v>2072</v>
      </c>
      <c r="B214" s="342">
        <v>0.01</v>
      </c>
      <c r="C214" s="342" t="s">
        <v>6951</v>
      </c>
      <c r="D214" s="342" t="s">
        <v>477</v>
      </c>
      <c r="E214" s="342" t="s">
        <v>6950</v>
      </c>
      <c r="F214" s="342" t="s">
        <v>7474</v>
      </c>
    </row>
    <row r="215" spans="1:6">
      <c r="A215" s="342" t="s">
        <v>3980</v>
      </c>
      <c r="B215" s="342">
        <v>1E-3</v>
      </c>
      <c r="C215" s="342" t="s">
        <v>6948</v>
      </c>
      <c r="D215" s="342" t="s">
        <v>6949</v>
      </c>
      <c r="E215" s="342" t="s">
        <v>6950</v>
      </c>
      <c r="F215" s="342" t="s">
        <v>7473</v>
      </c>
    </row>
    <row r="216" spans="1:6">
      <c r="A216" s="342" t="s">
        <v>2073</v>
      </c>
      <c r="B216" s="342">
        <v>8.9999999999999993E-3</v>
      </c>
      <c r="C216" s="342" t="s">
        <v>6952</v>
      </c>
      <c r="D216" s="342" t="s">
        <v>1912</v>
      </c>
      <c r="E216" s="342" t="s">
        <v>6950</v>
      </c>
      <c r="F216" s="342" t="s">
        <v>7475</v>
      </c>
    </row>
    <row r="217" spans="1:6">
      <c r="A217" s="342" t="s">
        <v>2074</v>
      </c>
      <c r="B217" s="342">
        <v>8.9999999999999993E-3</v>
      </c>
      <c r="C217" s="342" t="s">
        <v>6952</v>
      </c>
      <c r="D217" s="342" t="s">
        <v>1912</v>
      </c>
      <c r="E217" s="342" t="s">
        <v>6950</v>
      </c>
      <c r="F217" s="342" t="s">
        <v>7475</v>
      </c>
    </row>
    <row r="218" spans="1:6">
      <c r="A218" s="342" t="s">
        <v>2075</v>
      </c>
      <c r="B218" s="342">
        <v>0.01</v>
      </c>
      <c r="C218" s="342" t="s">
        <v>6951</v>
      </c>
      <c r="D218" s="342" t="s">
        <v>477</v>
      </c>
      <c r="E218" s="342" t="s">
        <v>6950</v>
      </c>
      <c r="F218" s="342" t="s">
        <v>7474</v>
      </c>
    </row>
    <row r="219" spans="1:6">
      <c r="A219" s="342" t="s">
        <v>2076</v>
      </c>
      <c r="B219" s="342">
        <v>0.01</v>
      </c>
      <c r="C219" s="342" t="s">
        <v>6951</v>
      </c>
      <c r="D219" s="342" t="s">
        <v>477</v>
      </c>
      <c r="E219" s="342" t="s">
        <v>6950</v>
      </c>
      <c r="F219" s="342" t="s">
        <v>7474</v>
      </c>
    </row>
    <row r="220" spans="1:6">
      <c r="A220" s="342" t="s">
        <v>2077</v>
      </c>
      <c r="B220" s="342">
        <v>8.9999999999999993E-3</v>
      </c>
      <c r="C220" s="342" t="s">
        <v>6952</v>
      </c>
      <c r="D220" s="342" t="s">
        <v>1912</v>
      </c>
      <c r="E220" s="342" t="s">
        <v>6950</v>
      </c>
      <c r="F220" s="342" t="s">
        <v>7475</v>
      </c>
    </row>
    <row r="221" spans="1:6">
      <c r="A221" s="342" t="s">
        <v>3540</v>
      </c>
      <c r="B221" s="342">
        <v>0.1</v>
      </c>
      <c r="C221" s="342" t="s">
        <v>6992</v>
      </c>
      <c r="D221" s="342" t="s">
        <v>6993</v>
      </c>
      <c r="E221" s="342" t="s">
        <v>6950</v>
      </c>
      <c r="F221" s="342" t="s">
        <v>7494</v>
      </c>
    </row>
    <row r="222" spans="1:6">
      <c r="A222" s="342" t="s">
        <v>3982</v>
      </c>
      <c r="B222" s="342">
        <v>1E-3</v>
      </c>
      <c r="C222" s="342" t="s">
        <v>6948</v>
      </c>
      <c r="D222" s="342" t="s">
        <v>6949</v>
      </c>
      <c r="E222" s="342" t="s">
        <v>6950</v>
      </c>
      <c r="F222" s="342" t="s">
        <v>7473</v>
      </c>
    </row>
    <row r="223" spans="1:6">
      <c r="A223" s="342" t="s">
        <v>3983</v>
      </c>
      <c r="B223" s="342">
        <v>1E-3</v>
      </c>
      <c r="C223" s="342" t="s">
        <v>6948</v>
      </c>
      <c r="D223" s="342" t="s">
        <v>6949</v>
      </c>
      <c r="E223" s="342" t="s">
        <v>6950</v>
      </c>
      <c r="F223" s="342" t="s">
        <v>7473</v>
      </c>
    </row>
    <row r="224" spans="1:6">
      <c r="A224" s="342" t="s">
        <v>2078</v>
      </c>
      <c r="B224" s="342">
        <v>0.01</v>
      </c>
      <c r="C224" s="342" t="s">
        <v>6953</v>
      </c>
      <c r="D224" s="342" t="s">
        <v>1914</v>
      </c>
      <c r="E224" s="342" t="s">
        <v>6950</v>
      </c>
      <c r="F224" s="342" t="s">
        <v>7476</v>
      </c>
    </row>
    <row r="225" spans="1:6">
      <c r="A225" s="342" t="s">
        <v>2079</v>
      </c>
      <c r="B225" s="342">
        <v>8.9999999999999993E-3</v>
      </c>
      <c r="C225" s="342" t="s">
        <v>6952</v>
      </c>
      <c r="D225" s="342" t="s">
        <v>1912</v>
      </c>
      <c r="E225" s="342" t="s">
        <v>6950</v>
      </c>
      <c r="F225" s="342" t="s">
        <v>7475</v>
      </c>
    </row>
    <row r="226" spans="1:6">
      <c r="A226" s="342" t="s">
        <v>2080</v>
      </c>
      <c r="B226" s="342">
        <v>8.9999999999999993E-3</v>
      </c>
      <c r="C226" s="342" t="s">
        <v>6952</v>
      </c>
      <c r="D226" s="342" t="s">
        <v>1912</v>
      </c>
      <c r="E226" s="342" t="s">
        <v>6950</v>
      </c>
      <c r="F226" s="342" t="s">
        <v>7475</v>
      </c>
    </row>
    <row r="227" spans="1:6">
      <c r="A227" s="342" t="s">
        <v>2081</v>
      </c>
      <c r="B227" s="342">
        <v>8.9999999999999993E-3</v>
      </c>
      <c r="C227" s="342" t="s">
        <v>6952</v>
      </c>
      <c r="D227" s="342" t="s">
        <v>1912</v>
      </c>
      <c r="E227" s="342" t="s">
        <v>6950</v>
      </c>
      <c r="F227" s="342" t="s">
        <v>7475</v>
      </c>
    </row>
    <row r="228" spans="1:6">
      <c r="A228" s="342" t="s">
        <v>3986</v>
      </c>
      <c r="B228" s="342">
        <v>1E-3</v>
      </c>
      <c r="C228" s="342" t="s">
        <v>6948</v>
      </c>
      <c r="D228" s="342" t="s">
        <v>6949</v>
      </c>
      <c r="E228" s="342" t="s">
        <v>6950</v>
      </c>
      <c r="F228" s="342" t="s">
        <v>7473</v>
      </c>
    </row>
    <row r="229" spans="1:6">
      <c r="A229" s="342" t="s">
        <v>2082</v>
      </c>
      <c r="B229" s="342">
        <v>0.01</v>
      </c>
      <c r="C229" s="342" t="s">
        <v>6951</v>
      </c>
      <c r="D229" s="342" t="s">
        <v>477</v>
      </c>
      <c r="E229" s="342" t="s">
        <v>6950</v>
      </c>
      <c r="F229" s="342" t="s">
        <v>7474</v>
      </c>
    </row>
    <row r="230" spans="1:6">
      <c r="A230" s="342" t="s">
        <v>3987</v>
      </c>
      <c r="B230" s="342">
        <v>1E-3</v>
      </c>
      <c r="C230" s="342" t="s">
        <v>6948</v>
      </c>
      <c r="D230" s="342" t="s">
        <v>6949</v>
      </c>
      <c r="E230" s="342" t="s">
        <v>6950</v>
      </c>
      <c r="F230" s="342" t="s">
        <v>7473</v>
      </c>
    </row>
    <row r="231" spans="1:6">
      <c r="A231" s="342" t="s">
        <v>6994</v>
      </c>
      <c r="B231" s="342">
        <v>1E-3</v>
      </c>
      <c r="C231" s="342" t="s">
        <v>6948</v>
      </c>
      <c r="D231" s="342" t="s">
        <v>6949</v>
      </c>
      <c r="E231" s="342" t="s">
        <v>6950</v>
      </c>
      <c r="F231" s="342" t="s">
        <v>7473</v>
      </c>
    </row>
    <row r="232" spans="1:6">
      <c r="A232" s="342" t="s">
        <v>3992</v>
      </c>
      <c r="B232" s="342">
        <v>1E-3</v>
      </c>
      <c r="C232" s="342" t="s">
        <v>6948</v>
      </c>
      <c r="D232" s="342" t="s">
        <v>6949</v>
      </c>
      <c r="E232" s="342" t="s">
        <v>6950</v>
      </c>
      <c r="F232" s="342" t="s">
        <v>7473</v>
      </c>
    </row>
    <row r="233" spans="1:6">
      <c r="A233" s="342" t="s">
        <v>2083</v>
      </c>
      <c r="B233" s="342">
        <v>0.01</v>
      </c>
      <c r="C233" s="342" t="s">
        <v>6953</v>
      </c>
      <c r="D233" s="342" t="s">
        <v>1914</v>
      </c>
      <c r="E233" s="342" t="s">
        <v>6950</v>
      </c>
      <c r="F233" s="342" t="s">
        <v>7476</v>
      </c>
    </row>
    <row r="234" spans="1:6">
      <c r="A234" s="342" t="s">
        <v>2084</v>
      </c>
      <c r="B234" s="342">
        <v>8.9999999999999993E-3</v>
      </c>
      <c r="C234" s="342" t="s">
        <v>6952</v>
      </c>
      <c r="D234" s="342" t="s">
        <v>1912</v>
      </c>
      <c r="E234" s="342" t="s">
        <v>6950</v>
      </c>
      <c r="F234" s="342" t="s">
        <v>7475</v>
      </c>
    </row>
    <row r="235" spans="1:6">
      <c r="A235" s="342" t="s">
        <v>2085</v>
      </c>
      <c r="B235" s="342">
        <v>0.01</v>
      </c>
      <c r="C235" s="342" t="s">
        <v>6953</v>
      </c>
      <c r="D235" s="342" t="s">
        <v>1914</v>
      </c>
      <c r="E235" s="342" t="s">
        <v>6950</v>
      </c>
      <c r="F235" s="342" t="s">
        <v>7476</v>
      </c>
    </row>
    <row r="236" spans="1:6">
      <c r="A236" s="342" t="s">
        <v>2086</v>
      </c>
      <c r="B236" s="342">
        <v>8.9999999999999993E-3</v>
      </c>
      <c r="C236" s="342" t="s">
        <v>6952</v>
      </c>
      <c r="D236" s="342" t="s">
        <v>1912</v>
      </c>
      <c r="E236" s="342" t="s">
        <v>6950</v>
      </c>
      <c r="F236" s="342" t="s">
        <v>7475</v>
      </c>
    </row>
    <row r="237" spans="1:6">
      <c r="A237" s="342" t="s">
        <v>2087</v>
      </c>
      <c r="B237" s="342">
        <v>0.01</v>
      </c>
      <c r="C237" s="342" t="s">
        <v>6953</v>
      </c>
      <c r="D237" s="342" t="s">
        <v>1914</v>
      </c>
      <c r="E237" s="342" t="s">
        <v>6950</v>
      </c>
      <c r="F237" s="342" t="s">
        <v>7476</v>
      </c>
    </row>
    <row r="238" spans="1:6">
      <c r="A238" s="342" t="s">
        <v>2088</v>
      </c>
      <c r="B238" s="342">
        <v>8.9999999999999993E-3</v>
      </c>
      <c r="C238" s="342" t="s">
        <v>6952</v>
      </c>
      <c r="D238" s="342" t="s">
        <v>1912</v>
      </c>
      <c r="E238" s="342" t="s">
        <v>6950</v>
      </c>
      <c r="F238" s="342" t="s">
        <v>7475</v>
      </c>
    </row>
    <row r="239" spans="1:6">
      <c r="A239" s="342" t="s">
        <v>2089</v>
      </c>
      <c r="B239" s="342">
        <v>0.1</v>
      </c>
      <c r="C239" s="342" t="s">
        <v>6995</v>
      </c>
      <c r="D239" s="342" t="s">
        <v>2090</v>
      </c>
      <c r="E239" s="342" t="s">
        <v>6950</v>
      </c>
      <c r="F239" s="342" t="s">
        <v>7495</v>
      </c>
    </row>
    <row r="240" spans="1:6">
      <c r="A240" s="342" t="s">
        <v>2091</v>
      </c>
      <c r="B240" s="342">
        <v>0.01</v>
      </c>
      <c r="C240" s="342" t="s">
        <v>6953</v>
      </c>
      <c r="D240" s="342" t="s">
        <v>1914</v>
      </c>
      <c r="E240" s="342" t="s">
        <v>6950</v>
      </c>
      <c r="F240" s="342" t="s">
        <v>7476</v>
      </c>
    </row>
    <row r="241" spans="1:6">
      <c r="A241" s="342" t="s">
        <v>2092</v>
      </c>
      <c r="B241" s="342">
        <v>8.9999999999999993E-3</v>
      </c>
      <c r="C241" s="342" t="s">
        <v>6952</v>
      </c>
      <c r="D241" s="342" t="s">
        <v>1912</v>
      </c>
      <c r="E241" s="342" t="s">
        <v>6950</v>
      </c>
      <c r="F241" s="342" t="s">
        <v>7475</v>
      </c>
    </row>
    <row r="242" spans="1:6">
      <c r="A242" s="342" t="s">
        <v>2093</v>
      </c>
      <c r="B242" s="342">
        <v>0.01</v>
      </c>
      <c r="C242" s="342" t="s">
        <v>6951</v>
      </c>
      <c r="D242" s="342" t="s">
        <v>477</v>
      </c>
      <c r="E242" s="342" t="s">
        <v>6950</v>
      </c>
      <c r="F242" s="342" t="s">
        <v>7474</v>
      </c>
    </row>
    <row r="243" spans="1:6">
      <c r="A243" s="342" t="s">
        <v>6996</v>
      </c>
      <c r="B243" s="342">
        <v>0.1</v>
      </c>
      <c r="C243" s="342" t="s">
        <v>6977</v>
      </c>
      <c r="D243" s="342" t="s">
        <v>6978</v>
      </c>
      <c r="E243" s="342" t="s">
        <v>6950</v>
      </c>
      <c r="F243" s="342" t="s">
        <v>7488</v>
      </c>
    </row>
    <row r="244" spans="1:6">
      <c r="A244" s="342" t="s">
        <v>2094</v>
      </c>
      <c r="B244" s="342">
        <v>0.1</v>
      </c>
      <c r="C244" s="342" t="s">
        <v>6997</v>
      </c>
      <c r="D244" s="342" t="s">
        <v>6998</v>
      </c>
      <c r="E244" s="342" t="s">
        <v>6950</v>
      </c>
      <c r="F244" s="342" t="s">
        <v>7496</v>
      </c>
    </row>
    <row r="245" spans="1:6">
      <c r="A245" s="342" t="s">
        <v>6999</v>
      </c>
      <c r="B245" s="342">
        <v>1E-3</v>
      </c>
      <c r="C245" s="342" t="s">
        <v>6948</v>
      </c>
      <c r="D245" s="342" t="s">
        <v>6949</v>
      </c>
      <c r="E245" s="342" t="s">
        <v>6950</v>
      </c>
      <c r="F245" s="342" t="s">
        <v>7473</v>
      </c>
    </row>
    <row r="246" spans="1:6">
      <c r="A246" s="342" t="s">
        <v>2095</v>
      </c>
      <c r="B246" s="342">
        <v>8.9999999999999993E-3</v>
      </c>
      <c r="C246" s="342" t="s">
        <v>6952</v>
      </c>
      <c r="D246" s="342" t="s">
        <v>1912</v>
      </c>
      <c r="E246" s="342" t="s">
        <v>6950</v>
      </c>
      <c r="F246" s="342" t="s">
        <v>7475</v>
      </c>
    </row>
    <row r="247" spans="1:6">
      <c r="A247" s="342" t="s">
        <v>2096</v>
      </c>
      <c r="B247" s="342">
        <v>1E-3</v>
      </c>
      <c r="C247" s="342" t="s">
        <v>6959</v>
      </c>
      <c r="D247" s="342" t="s">
        <v>6960</v>
      </c>
      <c r="E247" s="342" t="s">
        <v>6950</v>
      </c>
      <c r="F247" s="342" t="s">
        <v>7480</v>
      </c>
    </row>
    <row r="248" spans="1:6">
      <c r="A248" s="342" t="s">
        <v>2097</v>
      </c>
      <c r="B248" s="342">
        <v>8.9999999999999993E-3</v>
      </c>
      <c r="C248" s="342" t="s">
        <v>6952</v>
      </c>
      <c r="D248" s="342" t="s">
        <v>1912</v>
      </c>
      <c r="E248" s="342" t="s">
        <v>6950</v>
      </c>
      <c r="F248" s="342" t="s">
        <v>7475</v>
      </c>
    </row>
    <row r="249" spans="1:6">
      <c r="A249" s="342" t="s">
        <v>2098</v>
      </c>
      <c r="B249" s="342">
        <v>8.9999999999999993E-3</v>
      </c>
      <c r="C249" s="342" t="s">
        <v>6952</v>
      </c>
      <c r="D249" s="342" t="s">
        <v>1912</v>
      </c>
      <c r="E249" s="342" t="s">
        <v>6950</v>
      </c>
      <c r="F249" s="342" t="s">
        <v>7475</v>
      </c>
    </row>
    <row r="250" spans="1:6">
      <c r="A250" s="342" t="s">
        <v>2099</v>
      </c>
      <c r="B250" s="342">
        <v>8.9999999999999993E-3</v>
      </c>
      <c r="C250" s="342" t="s">
        <v>6952</v>
      </c>
      <c r="D250" s="342" t="s">
        <v>1912</v>
      </c>
      <c r="E250" s="342" t="s">
        <v>6950</v>
      </c>
      <c r="F250" s="342" t="s">
        <v>7475</v>
      </c>
    </row>
    <row r="251" spans="1:6">
      <c r="A251" s="342" t="s">
        <v>2100</v>
      </c>
      <c r="B251" s="342">
        <v>8.9999999999999993E-3</v>
      </c>
      <c r="C251" s="342" t="s">
        <v>6952</v>
      </c>
      <c r="D251" s="342" t="s">
        <v>1912</v>
      </c>
      <c r="E251" s="342" t="s">
        <v>6950</v>
      </c>
      <c r="F251" s="342" t="s">
        <v>7475</v>
      </c>
    </row>
    <row r="252" spans="1:6">
      <c r="A252" s="342" t="s">
        <v>2101</v>
      </c>
      <c r="B252" s="342">
        <v>8.9999999999999993E-3</v>
      </c>
      <c r="C252" s="342" t="s">
        <v>6952</v>
      </c>
      <c r="D252" s="342" t="s">
        <v>1912</v>
      </c>
      <c r="E252" s="342" t="s">
        <v>6950</v>
      </c>
      <c r="F252" s="342" t="s">
        <v>7475</v>
      </c>
    </row>
    <row r="253" spans="1:6">
      <c r="A253" s="342" t="s">
        <v>2102</v>
      </c>
      <c r="B253" s="342">
        <v>0.01</v>
      </c>
      <c r="C253" s="342" t="s">
        <v>6951</v>
      </c>
      <c r="D253" s="342" t="s">
        <v>477</v>
      </c>
      <c r="E253" s="342" t="s">
        <v>6950</v>
      </c>
      <c r="F253" s="342" t="s">
        <v>7474</v>
      </c>
    </row>
    <row r="254" spans="1:6">
      <c r="A254" s="342" t="s">
        <v>2103</v>
      </c>
      <c r="B254" s="342">
        <v>8.9999999999999993E-3</v>
      </c>
      <c r="C254" s="342" t="s">
        <v>6952</v>
      </c>
      <c r="D254" s="342" t="s">
        <v>1912</v>
      </c>
      <c r="E254" s="342" t="s">
        <v>6950</v>
      </c>
      <c r="F254" s="342" t="s">
        <v>7475</v>
      </c>
    </row>
    <row r="255" spans="1:6">
      <c r="A255" s="342" t="s">
        <v>2104</v>
      </c>
      <c r="B255" s="342">
        <v>0.01</v>
      </c>
      <c r="C255" s="342" t="s">
        <v>6951</v>
      </c>
      <c r="D255" s="342" t="s">
        <v>477</v>
      </c>
      <c r="E255" s="342" t="s">
        <v>6950</v>
      </c>
      <c r="F255" s="342" t="s">
        <v>7474</v>
      </c>
    </row>
    <row r="256" spans="1:6">
      <c r="A256" s="342" t="s">
        <v>2105</v>
      </c>
      <c r="B256" s="342">
        <v>8.9999999999999993E-3</v>
      </c>
      <c r="C256" s="342" t="s">
        <v>6986</v>
      </c>
      <c r="D256" s="342" t="s">
        <v>2026</v>
      </c>
      <c r="E256" s="342" t="s">
        <v>6950</v>
      </c>
      <c r="F256" s="342" t="s">
        <v>7491</v>
      </c>
    </row>
    <row r="257" spans="1:6">
      <c r="A257" s="342" t="s">
        <v>4000</v>
      </c>
      <c r="B257" s="342">
        <v>1E-3</v>
      </c>
      <c r="C257" s="342" t="s">
        <v>6948</v>
      </c>
      <c r="D257" s="342" t="s">
        <v>6949</v>
      </c>
      <c r="E257" s="342" t="s">
        <v>6950</v>
      </c>
      <c r="F257" s="342" t="s">
        <v>7473</v>
      </c>
    </row>
    <row r="258" spans="1:6">
      <c r="A258" s="342" t="s">
        <v>2106</v>
      </c>
      <c r="B258" s="342">
        <v>5.0000000000000001E-3</v>
      </c>
      <c r="C258" s="342" t="s">
        <v>6980</v>
      </c>
      <c r="D258" s="342" t="s">
        <v>1999</v>
      </c>
      <c r="E258" s="342" t="s">
        <v>6950</v>
      </c>
      <c r="F258" s="342" t="s">
        <v>7490</v>
      </c>
    </row>
    <row r="259" spans="1:6" ht="28.5">
      <c r="A259" s="342" t="s">
        <v>7000</v>
      </c>
      <c r="B259" s="342">
        <v>0.1</v>
      </c>
      <c r="C259" s="342" t="s">
        <v>6955</v>
      </c>
      <c r="D259" s="342" t="s">
        <v>7001</v>
      </c>
      <c r="E259" s="342" t="s">
        <v>6950</v>
      </c>
      <c r="F259" s="342" t="s">
        <v>7477</v>
      </c>
    </row>
    <row r="260" spans="1:6">
      <c r="A260" s="342" t="s">
        <v>2107</v>
      </c>
      <c r="B260" s="342">
        <v>5.0000000000000001E-3</v>
      </c>
      <c r="C260" s="342" t="s">
        <v>6980</v>
      </c>
      <c r="D260" s="342" t="s">
        <v>1999</v>
      </c>
      <c r="E260" s="342" t="s">
        <v>6950</v>
      </c>
      <c r="F260" s="342" t="s">
        <v>7490</v>
      </c>
    </row>
    <row r="261" spans="1:6">
      <c r="A261" s="342" t="s">
        <v>2108</v>
      </c>
      <c r="B261" s="342">
        <v>8.9999999999999993E-3</v>
      </c>
      <c r="C261" s="342" t="s">
        <v>6952</v>
      </c>
      <c r="D261" s="342" t="s">
        <v>1912</v>
      </c>
      <c r="E261" s="342" t="s">
        <v>6950</v>
      </c>
      <c r="F261" s="342" t="s">
        <v>7475</v>
      </c>
    </row>
    <row r="262" spans="1:6">
      <c r="A262" s="342" t="s">
        <v>7002</v>
      </c>
      <c r="B262" s="342">
        <v>1E-3</v>
      </c>
      <c r="C262" s="342" t="s">
        <v>6948</v>
      </c>
      <c r="D262" s="342" t="s">
        <v>6949</v>
      </c>
      <c r="E262" s="342" t="s">
        <v>6950</v>
      </c>
      <c r="F262" s="342" t="s">
        <v>7473</v>
      </c>
    </row>
    <row r="263" spans="1:6">
      <c r="A263" s="342" t="s">
        <v>7003</v>
      </c>
      <c r="B263" s="342">
        <v>1E-3</v>
      </c>
      <c r="C263" s="342" t="s">
        <v>6948</v>
      </c>
      <c r="D263" s="342" t="s">
        <v>6949</v>
      </c>
      <c r="E263" s="342" t="s">
        <v>6950</v>
      </c>
      <c r="F263" s="342" t="s">
        <v>7473</v>
      </c>
    </row>
    <row r="264" spans="1:6">
      <c r="A264" s="342" t="s">
        <v>2109</v>
      </c>
      <c r="B264" s="342">
        <v>0.1</v>
      </c>
      <c r="C264" s="342" t="s">
        <v>6966</v>
      </c>
      <c r="D264" s="342" t="s">
        <v>1968</v>
      </c>
      <c r="E264" s="342" t="s">
        <v>6950</v>
      </c>
      <c r="F264" s="342" t="s">
        <v>7484</v>
      </c>
    </row>
    <row r="265" spans="1:6">
      <c r="A265" s="342" t="s">
        <v>7004</v>
      </c>
      <c r="B265" s="342">
        <v>1E-3</v>
      </c>
      <c r="C265" s="342" t="s">
        <v>6948</v>
      </c>
      <c r="D265" s="342" t="s">
        <v>6949</v>
      </c>
      <c r="E265" s="342" t="s">
        <v>6950</v>
      </c>
      <c r="F265" s="342" t="s">
        <v>7473</v>
      </c>
    </row>
    <row r="266" spans="1:6">
      <c r="A266" s="342" t="s">
        <v>2110</v>
      </c>
      <c r="B266" s="342">
        <v>8.9999999999999993E-3</v>
      </c>
      <c r="C266" s="342" t="s">
        <v>6952</v>
      </c>
      <c r="D266" s="342" t="s">
        <v>1912</v>
      </c>
      <c r="E266" s="342" t="s">
        <v>6950</v>
      </c>
      <c r="F266" s="342" t="s">
        <v>7475</v>
      </c>
    </row>
    <row r="267" spans="1:6">
      <c r="A267" s="342" t="s">
        <v>2111</v>
      </c>
      <c r="B267" s="342">
        <v>0.1</v>
      </c>
      <c r="C267" s="342" t="s">
        <v>6961</v>
      </c>
      <c r="D267" s="342" t="s">
        <v>6962</v>
      </c>
      <c r="E267" s="342" t="s">
        <v>6950</v>
      </c>
      <c r="F267" s="342" t="s">
        <v>7481</v>
      </c>
    </row>
    <row r="268" spans="1:6">
      <c r="A268" s="342" t="s">
        <v>2112</v>
      </c>
      <c r="B268" s="342">
        <v>0.1</v>
      </c>
      <c r="C268" s="342" t="s">
        <v>6961</v>
      </c>
      <c r="D268" s="342" t="s">
        <v>6962</v>
      </c>
      <c r="E268" s="342" t="s">
        <v>6950</v>
      </c>
      <c r="F268" s="342" t="s">
        <v>7481</v>
      </c>
    </row>
    <row r="269" spans="1:6">
      <c r="A269" s="342" t="s">
        <v>2113</v>
      </c>
      <c r="B269" s="342">
        <v>0.1</v>
      </c>
      <c r="C269" s="342" t="s">
        <v>6961</v>
      </c>
      <c r="D269" s="342" t="s">
        <v>6962</v>
      </c>
      <c r="E269" s="342" t="s">
        <v>6950</v>
      </c>
      <c r="F269" s="342" t="s">
        <v>7481</v>
      </c>
    </row>
    <row r="270" spans="1:6">
      <c r="A270" s="342" t="s">
        <v>2114</v>
      </c>
      <c r="B270" s="342">
        <v>0.1</v>
      </c>
      <c r="C270" s="342" t="s">
        <v>6961</v>
      </c>
      <c r="D270" s="342" t="s">
        <v>6962</v>
      </c>
      <c r="E270" s="342" t="s">
        <v>6950</v>
      </c>
      <c r="F270" s="342" t="s">
        <v>7481</v>
      </c>
    </row>
    <row r="271" spans="1:6">
      <c r="A271" s="342" t="s">
        <v>2115</v>
      </c>
      <c r="B271" s="342">
        <v>0.1</v>
      </c>
      <c r="C271" s="342" t="s">
        <v>6961</v>
      </c>
      <c r="D271" s="342" t="s">
        <v>6962</v>
      </c>
      <c r="E271" s="342" t="s">
        <v>6950</v>
      </c>
      <c r="F271" s="342" t="s">
        <v>7481</v>
      </c>
    </row>
    <row r="272" spans="1:6">
      <c r="A272" s="342" t="s">
        <v>2116</v>
      </c>
      <c r="B272" s="342">
        <v>0.1</v>
      </c>
      <c r="C272" s="342" t="s">
        <v>6997</v>
      </c>
      <c r="D272" s="342" t="s">
        <v>6998</v>
      </c>
      <c r="E272" s="342" t="s">
        <v>6950</v>
      </c>
      <c r="F272" s="342" t="s">
        <v>7496</v>
      </c>
    </row>
    <row r="273" spans="1:6">
      <c r="A273" s="342" t="s">
        <v>2117</v>
      </c>
      <c r="B273" s="342">
        <v>8.9999999999999993E-3</v>
      </c>
      <c r="C273" s="342" t="s">
        <v>6952</v>
      </c>
      <c r="D273" s="342" t="s">
        <v>1912</v>
      </c>
      <c r="E273" s="342" t="s">
        <v>6950</v>
      </c>
      <c r="F273" s="342" t="s">
        <v>7475</v>
      </c>
    </row>
    <row r="274" spans="1:6">
      <c r="A274" s="342" t="s">
        <v>4008</v>
      </c>
      <c r="B274" s="342">
        <v>1E-3</v>
      </c>
      <c r="C274" s="342" t="s">
        <v>6948</v>
      </c>
      <c r="D274" s="342" t="s">
        <v>6949</v>
      </c>
      <c r="E274" s="342" t="s">
        <v>6950</v>
      </c>
      <c r="F274" s="342" t="s">
        <v>7473</v>
      </c>
    </row>
    <row r="275" spans="1:6">
      <c r="A275" s="342" t="s">
        <v>2118</v>
      </c>
      <c r="B275" s="342">
        <v>0.1</v>
      </c>
      <c r="C275" s="342" t="s">
        <v>6961</v>
      </c>
      <c r="D275" s="342" t="s">
        <v>6962</v>
      </c>
      <c r="E275" s="342" t="s">
        <v>6950</v>
      </c>
      <c r="F275" s="342" t="s">
        <v>7481</v>
      </c>
    </row>
    <row r="276" spans="1:6">
      <c r="A276" s="342" t="s">
        <v>2119</v>
      </c>
      <c r="B276" s="342">
        <v>0.01</v>
      </c>
      <c r="C276" s="342" t="s">
        <v>6953</v>
      </c>
      <c r="D276" s="342" t="s">
        <v>1914</v>
      </c>
      <c r="E276" s="342" t="s">
        <v>6950</v>
      </c>
      <c r="F276" s="342" t="s">
        <v>7476</v>
      </c>
    </row>
    <row r="277" spans="1:6">
      <c r="A277" s="342" t="s">
        <v>2119</v>
      </c>
      <c r="B277" s="342">
        <v>0.1</v>
      </c>
      <c r="C277" s="342" t="s">
        <v>7005</v>
      </c>
      <c r="D277" s="342" t="s">
        <v>7006</v>
      </c>
      <c r="E277" s="342" t="s">
        <v>6950</v>
      </c>
      <c r="F277" s="342" t="s">
        <v>7497</v>
      </c>
    </row>
    <row r="278" spans="1:6">
      <c r="A278" s="342" t="s">
        <v>7007</v>
      </c>
      <c r="B278" s="342">
        <v>1E-3</v>
      </c>
      <c r="C278" s="342" t="s">
        <v>6948</v>
      </c>
      <c r="D278" s="342" t="s">
        <v>6949</v>
      </c>
      <c r="E278" s="342" t="s">
        <v>6950</v>
      </c>
      <c r="F278" s="342" t="s">
        <v>7473</v>
      </c>
    </row>
    <row r="279" spans="1:6">
      <c r="A279" s="342" t="s">
        <v>7008</v>
      </c>
      <c r="B279" s="342">
        <v>1E-3</v>
      </c>
      <c r="C279" s="342" t="s">
        <v>6948</v>
      </c>
      <c r="D279" s="342" t="s">
        <v>6949</v>
      </c>
      <c r="E279" s="342" t="s">
        <v>6950</v>
      </c>
      <c r="F279" s="342" t="s">
        <v>7473</v>
      </c>
    </row>
    <row r="280" spans="1:6">
      <c r="A280" s="342" t="s">
        <v>2120</v>
      </c>
      <c r="B280" s="342">
        <v>0.1</v>
      </c>
      <c r="C280" s="342" t="s">
        <v>6957</v>
      </c>
      <c r="D280" s="342" t="s">
        <v>1941</v>
      </c>
      <c r="E280" s="342" t="s">
        <v>6950</v>
      </c>
      <c r="F280" s="342" t="s">
        <v>7478</v>
      </c>
    </row>
    <row r="281" spans="1:6">
      <c r="A281" s="342" t="s">
        <v>7009</v>
      </c>
      <c r="B281" s="342">
        <v>0.1</v>
      </c>
      <c r="C281" s="342" t="s">
        <v>6961</v>
      </c>
      <c r="D281" s="342" t="s">
        <v>6962</v>
      </c>
      <c r="E281" s="342" t="s">
        <v>6950</v>
      </c>
      <c r="F281" s="342" t="s">
        <v>7481</v>
      </c>
    </row>
    <row r="282" spans="1:6">
      <c r="A282" s="342" t="s">
        <v>2121</v>
      </c>
      <c r="B282" s="342">
        <v>0.01</v>
      </c>
      <c r="C282" s="342" t="s">
        <v>6951</v>
      </c>
      <c r="D282" s="342" t="s">
        <v>477</v>
      </c>
      <c r="E282" s="342" t="s">
        <v>6950</v>
      </c>
      <c r="F282" s="342" t="s">
        <v>7474</v>
      </c>
    </row>
    <row r="283" spans="1:6">
      <c r="A283" s="342" t="s">
        <v>2122</v>
      </c>
      <c r="B283" s="342">
        <v>0.01</v>
      </c>
      <c r="C283" s="342" t="s">
        <v>6951</v>
      </c>
      <c r="D283" s="342" t="s">
        <v>477</v>
      </c>
      <c r="E283" s="342" t="s">
        <v>6950</v>
      </c>
      <c r="F283" s="342" t="s">
        <v>7474</v>
      </c>
    </row>
    <row r="284" spans="1:6">
      <c r="A284" s="342" t="s">
        <v>2123</v>
      </c>
      <c r="B284" s="342">
        <v>0.01</v>
      </c>
      <c r="C284" s="342" t="s">
        <v>6951</v>
      </c>
      <c r="D284" s="342" t="s">
        <v>477</v>
      </c>
      <c r="E284" s="342" t="s">
        <v>6950</v>
      </c>
      <c r="F284" s="342" t="s">
        <v>7474</v>
      </c>
    </row>
    <row r="285" spans="1:6">
      <c r="A285" s="342" t="s">
        <v>2124</v>
      </c>
      <c r="B285" s="342">
        <v>0.01</v>
      </c>
      <c r="C285" s="342" t="s">
        <v>6951</v>
      </c>
      <c r="D285" s="342" t="s">
        <v>477</v>
      </c>
      <c r="E285" s="342" t="s">
        <v>6950</v>
      </c>
      <c r="F285" s="342" t="s">
        <v>7474</v>
      </c>
    </row>
    <row r="286" spans="1:6">
      <c r="A286" s="342" t="s">
        <v>4018</v>
      </c>
      <c r="B286" s="342">
        <v>1E-3</v>
      </c>
      <c r="C286" s="342" t="s">
        <v>6948</v>
      </c>
      <c r="D286" s="342" t="s">
        <v>6949</v>
      </c>
      <c r="E286" s="342" t="s">
        <v>6950</v>
      </c>
      <c r="F286" s="342" t="s">
        <v>7473</v>
      </c>
    </row>
    <row r="287" spans="1:6">
      <c r="A287" s="342" t="s">
        <v>7010</v>
      </c>
      <c r="B287" s="342">
        <v>0.1</v>
      </c>
      <c r="C287" s="342" t="s">
        <v>7011</v>
      </c>
      <c r="D287" s="342" t="s">
        <v>7012</v>
      </c>
      <c r="E287" s="342" t="s">
        <v>6950</v>
      </c>
      <c r="F287" s="342" t="s">
        <v>7498</v>
      </c>
    </row>
    <row r="288" spans="1:6">
      <c r="A288" s="342" t="s">
        <v>4019</v>
      </c>
      <c r="B288" s="342">
        <v>1E-3</v>
      </c>
      <c r="C288" s="342" t="s">
        <v>6948</v>
      </c>
      <c r="D288" s="342" t="s">
        <v>6949</v>
      </c>
      <c r="E288" s="342" t="s">
        <v>6950</v>
      </c>
      <c r="F288" s="342" t="s">
        <v>7473</v>
      </c>
    </row>
    <row r="289" spans="1:6">
      <c r="A289" s="342" t="s">
        <v>2125</v>
      </c>
      <c r="B289" s="342">
        <v>8.9999999999999993E-3</v>
      </c>
      <c r="C289" s="342" t="s">
        <v>6952</v>
      </c>
      <c r="D289" s="342" t="s">
        <v>1912</v>
      </c>
      <c r="E289" s="342" t="s">
        <v>6950</v>
      </c>
      <c r="F289" s="342" t="s">
        <v>7475</v>
      </c>
    </row>
    <row r="290" spans="1:6">
      <c r="A290" s="342" t="s">
        <v>2126</v>
      </c>
      <c r="B290" s="342">
        <v>8.9999999999999993E-3</v>
      </c>
      <c r="C290" s="342" t="s">
        <v>6952</v>
      </c>
      <c r="D290" s="342" t="s">
        <v>1912</v>
      </c>
      <c r="E290" s="342" t="s">
        <v>6950</v>
      </c>
      <c r="F290" s="342" t="s">
        <v>7475</v>
      </c>
    </row>
    <row r="291" spans="1:6">
      <c r="A291" s="342" t="s">
        <v>7013</v>
      </c>
      <c r="B291" s="342">
        <v>0.1</v>
      </c>
      <c r="C291" s="342" t="s">
        <v>6977</v>
      </c>
      <c r="D291" s="342" t="s">
        <v>6978</v>
      </c>
      <c r="E291" s="342" t="s">
        <v>6950</v>
      </c>
      <c r="F291" s="342" t="s">
        <v>7488</v>
      </c>
    </row>
    <row r="292" spans="1:6">
      <c r="A292" s="342" t="s">
        <v>2127</v>
      </c>
      <c r="B292" s="342">
        <v>8.9999999999999993E-3</v>
      </c>
      <c r="C292" s="342" t="s">
        <v>6952</v>
      </c>
      <c r="D292" s="342" t="s">
        <v>1912</v>
      </c>
      <c r="E292" s="342" t="s">
        <v>6950</v>
      </c>
      <c r="F292" s="342" t="s">
        <v>7475</v>
      </c>
    </row>
    <row r="293" spans="1:6">
      <c r="A293" s="342" t="s">
        <v>2128</v>
      </c>
      <c r="B293" s="342">
        <v>0.01</v>
      </c>
      <c r="C293" s="342" t="s">
        <v>6953</v>
      </c>
      <c r="D293" s="342" t="s">
        <v>1914</v>
      </c>
      <c r="E293" s="342" t="s">
        <v>6950</v>
      </c>
      <c r="F293" s="342" t="s">
        <v>7476</v>
      </c>
    </row>
    <row r="294" spans="1:6">
      <c r="A294" s="342" t="s">
        <v>2129</v>
      </c>
      <c r="B294" s="342">
        <v>0.1</v>
      </c>
      <c r="C294" s="342" t="s">
        <v>6988</v>
      </c>
      <c r="D294" s="342" t="s">
        <v>2033</v>
      </c>
      <c r="E294" s="342" t="s">
        <v>6950</v>
      </c>
      <c r="F294" s="342" t="s">
        <v>7492</v>
      </c>
    </row>
    <row r="295" spans="1:6">
      <c r="A295" s="342" t="s">
        <v>2130</v>
      </c>
      <c r="B295" s="342">
        <v>0.01</v>
      </c>
      <c r="C295" s="342" t="s">
        <v>6953</v>
      </c>
      <c r="D295" s="342" t="s">
        <v>1914</v>
      </c>
      <c r="E295" s="342" t="s">
        <v>6950</v>
      </c>
      <c r="F295" s="342" t="s">
        <v>7476</v>
      </c>
    </row>
    <row r="296" spans="1:6">
      <c r="A296" s="342" t="s">
        <v>7014</v>
      </c>
      <c r="B296" s="342">
        <v>0.1</v>
      </c>
      <c r="C296" s="342" t="s">
        <v>6961</v>
      </c>
      <c r="D296" s="342" t="s">
        <v>6962</v>
      </c>
      <c r="E296" s="342" t="s">
        <v>6950</v>
      </c>
      <c r="F296" s="342" t="s">
        <v>7481</v>
      </c>
    </row>
    <row r="297" spans="1:6">
      <c r="A297" s="342" t="s">
        <v>7015</v>
      </c>
      <c r="B297" s="342">
        <v>0.1</v>
      </c>
      <c r="C297" s="342" t="s">
        <v>6961</v>
      </c>
      <c r="D297" s="342" t="s">
        <v>6962</v>
      </c>
      <c r="E297" s="342" t="s">
        <v>6950</v>
      </c>
      <c r="F297" s="342" t="s">
        <v>7481</v>
      </c>
    </row>
    <row r="298" spans="1:6">
      <c r="A298" s="342" t="s">
        <v>2131</v>
      </c>
      <c r="B298" s="342">
        <v>8.9999999999999993E-3</v>
      </c>
      <c r="C298" s="342" t="s">
        <v>6952</v>
      </c>
      <c r="D298" s="342" t="s">
        <v>1912</v>
      </c>
      <c r="E298" s="342" t="s">
        <v>6950</v>
      </c>
      <c r="F298" s="342" t="s">
        <v>7475</v>
      </c>
    </row>
    <row r="299" spans="1:6">
      <c r="A299" s="342" t="s">
        <v>2132</v>
      </c>
      <c r="B299" s="342">
        <v>8.9999999999999993E-3</v>
      </c>
      <c r="C299" s="342" t="s">
        <v>6952</v>
      </c>
      <c r="D299" s="342" t="s">
        <v>1912</v>
      </c>
      <c r="E299" s="342" t="s">
        <v>6950</v>
      </c>
      <c r="F299" s="342" t="s">
        <v>7475</v>
      </c>
    </row>
    <row r="300" spans="1:6">
      <c r="A300" s="342" t="s">
        <v>2133</v>
      </c>
      <c r="B300" s="342">
        <v>8.9999999999999993E-3</v>
      </c>
      <c r="C300" s="342" t="s">
        <v>6952</v>
      </c>
      <c r="D300" s="342" t="s">
        <v>1912</v>
      </c>
      <c r="E300" s="342" t="s">
        <v>6950</v>
      </c>
      <c r="F300" s="342" t="s">
        <v>7475</v>
      </c>
    </row>
    <row r="301" spans="1:6">
      <c r="A301" s="342" t="s">
        <v>2134</v>
      </c>
      <c r="B301" s="342">
        <v>8.9999999999999993E-3</v>
      </c>
      <c r="C301" s="342" t="s">
        <v>6952</v>
      </c>
      <c r="D301" s="342" t="s">
        <v>1912</v>
      </c>
      <c r="E301" s="342" t="s">
        <v>6950</v>
      </c>
      <c r="F301" s="342" t="s">
        <v>7475</v>
      </c>
    </row>
    <row r="302" spans="1:6">
      <c r="A302" s="342" t="s">
        <v>2135</v>
      </c>
      <c r="B302" s="342">
        <v>0.1</v>
      </c>
      <c r="C302" s="342" t="s">
        <v>6964</v>
      </c>
      <c r="D302" s="342" t="s">
        <v>6965</v>
      </c>
      <c r="E302" s="342" t="s">
        <v>6950</v>
      </c>
      <c r="F302" s="342" t="s">
        <v>7483</v>
      </c>
    </row>
    <row r="303" spans="1:6">
      <c r="A303" s="342" t="s">
        <v>4031</v>
      </c>
      <c r="B303" s="342">
        <v>1E-3</v>
      </c>
      <c r="C303" s="342" t="s">
        <v>6948</v>
      </c>
      <c r="D303" s="342" t="s">
        <v>6949</v>
      </c>
      <c r="E303" s="342" t="s">
        <v>6950</v>
      </c>
      <c r="F303" s="342" t="s">
        <v>7473</v>
      </c>
    </row>
    <row r="304" spans="1:6">
      <c r="A304" s="342" t="s">
        <v>2136</v>
      </c>
      <c r="B304" s="342">
        <v>0.01</v>
      </c>
      <c r="C304" s="342" t="s">
        <v>6953</v>
      </c>
      <c r="D304" s="342" t="s">
        <v>1914</v>
      </c>
      <c r="E304" s="342" t="s">
        <v>6950</v>
      </c>
      <c r="F304" s="342" t="s">
        <v>7476</v>
      </c>
    </row>
    <row r="305" spans="1:6">
      <c r="A305" s="342" t="s">
        <v>4032</v>
      </c>
      <c r="B305" s="342">
        <v>1E-3</v>
      </c>
      <c r="C305" s="342" t="s">
        <v>6948</v>
      </c>
      <c r="D305" s="342" t="s">
        <v>6949</v>
      </c>
      <c r="E305" s="342" t="s">
        <v>6950</v>
      </c>
      <c r="F305" s="342" t="s">
        <v>7473</v>
      </c>
    </row>
    <row r="306" spans="1:6">
      <c r="A306" s="342" t="s">
        <v>2137</v>
      </c>
      <c r="B306" s="342">
        <v>8.9999999999999993E-3</v>
      </c>
      <c r="C306" s="342" t="s">
        <v>6952</v>
      </c>
      <c r="D306" s="342" t="s">
        <v>1912</v>
      </c>
      <c r="E306" s="342" t="s">
        <v>6950</v>
      </c>
      <c r="F306" s="342" t="s">
        <v>7475</v>
      </c>
    </row>
    <row r="307" spans="1:6">
      <c r="A307" s="342" t="s">
        <v>2138</v>
      </c>
      <c r="B307" s="342">
        <v>0.1</v>
      </c>
      <c r="C307" s="342" t="s">
        <v>6966</v>
      </c>
      <c r="D307" s="342" t="s">
        <v>1968</v>
      </c>
      <c r="E307" s="342" t="s">
        <v>6950</v>
      </c>
      <c r="F307" s="342" t="s">
        <v>7484</v>
      </c>
    </row>
    <row r="308" spans="1:6">
      <c r="A308" s="342" t="s">
        <v>2139</v>
      </c>
      <c r="B308" s="342">
        <v>0.1</v>
      </c>
      <c r="C308" s="342" t="s">
        <v>6966</v>
      </c>
      <c r="D308" s="342" t="s">
        <v>1968</v>
      </c>
      <c r="E308" s="342" t="s">
        <v>6950</v>
      </c>
      <c r="F308" s="342" t="s">
        <v>7484</v>
      </c>
    </row>
    <row r="309" spans="1:6">
      <c r="A309" s="342" t="s">
        <v>2140</v>
      </c>
      <c r="B309" s="342">
        <v>8.9999999999999993E-3</v>
      </c>
      <c r="C309" s="342" t="s">
        <v>6952</v>
      </c>
      <c r="D309" s="342" t="s">
        <v>1912</v>
      </c>
      <c r="E309" s="342" t="s">
        <v>6950</v>
      </c>
      <c r="F309" s="342" t="s">
        <v>7475</v>
      </c>
    </row>
    <row r="310" spans="1:6">
      <c r="A310" s="342" t="s">
        <v>2141</v>
      </c>
      <c r="B310" s="342">
        <v>0.1</v>
      </c>
      <c r="C310" s="342" t="s">
        <v>6997</v>
      </c>
      <c r="D310" s="342" t="s">
        <v>6998</v>
      </c>
      <c r="E310" s="342" t="s">
        <v>6950</v>
      </c>
      <c r="F310" s="342" t="s">
        <v>7496</v>
      </c>
    </row>
    <row r="311" spans="1:6">
      <c r="A311" s="342" t="s">
        <v>2142</v>
      </c>
      <c r="B311" s="342">
        <v>0.01</v>
      </c>
      <c r="C311" s="342" t="s">
        <v>6953</v>
      </c>
      <c r="D311" s="342" t="s">
        <v>1914</v>
      </c>
      <c r="E311" s="342" t="s">
        <v>6950</v>
      </c>
      <c r="F311" s="342" t="s">
        <v>7476</v>
      </c>
    </row>
    <row r="312" spans="1:6">
      <c r="A312" s="342" t="s">
        <v>4034</v>
      </c>
      <c r="B312" s="342">
        <v>1E-3</v>
      </c>
      <c r="C312" s="342" t="s">
        <v>6948</v>
      </c>
      <c r="D312" s="342" t="s">
        <v>6949</v>
      </c>
      <c r="E312" s="342" t="s">
        <v>6950</v>
      </c>
      <c r="F312" s="342" t="s">
        <v>7473</v>
      </c>
    </row>
    <row r="313" spans="1:6">
      <c r="A313" s="342" t="s">
        <v>4035</v>
      </c>
      <c r="B313" s="342">
        <v>0.1</v>
      </c>
      <c r="C313" s="342" t="s">
        <v>6991</v>
      </c>
      <c r="D313" s="342" t="s">
        <v>430</v>
      </c>
      <c r="E313" s="342" t="s">
        <v>6950</v>
      </c>
      <c r="F313" s="342" t="s">
        <v>7493</v>
      </c>
    </row>
    <row r="314" spans="1:6">
      <c r="A314" s="342" t="s">
        <v>7016</v>
      </c>
      <c r="B314" s="342">
        <v>1E-3</v>
      </c>
      <c r="C314" s="342" t="s">
        <v>6948</v>
      </c>
      <c r="D314" s="342" t="s">
        <v>6949</v>
      </c>
      <c r="E314" s="342" t="s">
        <v>6950</v>
      </c>
      <c r="F314" s="342" t="s">
        <v>7473</v>
      </c>
    </row>
    <row r="315" spans="1:6">
      <c r="A315" s="342" t="s">
        <v>4036</v>
      </c>
      <c r="B315" s="342">
        <v>1E-3</v>
      </c>
      <c r="C315" s="342" t="s">
        <v>6948</v>
      </c>
      <c r="D315" s="342" t="s">
        <v>6949</v>
      </c>
      <c r="E315" s="342" t="s">
        <v>6950</v>
      </c>
      <c r="F315" s="342" t="s">
        <v>7473</v>
      </c>
    </row>
    <row r="316" spans="1:6">
      <c r="A316" s="342" t="s">
        <v>7017</v>
      </c>
      <c r="B316" s="342">
        <v>1E-3</v>
      </c>
      <c r="C316" s="342" t="s">
        <v>6948</v>
      </c>
      <c r="D316" s="342" t="s">
        <v>6949</v>
      </c>
      <c r="E316" s="342" t="s">
        <v>6950</v>
      </c>
      <c r="F316" s="342" t="s">
        <v>7473</v>
      </c>
    </row>
    <row r="317" spans="1:6">
      <c r="A317" s="342" t="s">
        <v>2143</v>
      </c>
      <c r="B317" s="342">
        <v>0.01</v>
      </c>
      <c r="C317" s="342" t="s">
        <v>6953</v>
      </c>
      <c r="D317" s="342" t="s">
        <v>1914</v>
      </c>
      <c r="E317" s="342" t="s">
        <v>6950</v>
      </c>
      <c r="F317" s="342" t="s">
        <v>7476</v>
      </c>
    </row>
    <row r="318" spans="1:6">
      <c r="A318" s="342" t="s">
        <v>2144</v>
      </c>
      <c r="B318" s="342">
        <v>8.9999999999999993E-3</v>
      </c>
      <c r="C318" s="342" t="s">
        <v>6952</v>
      </c>
      <c r="D318" s="342" t="s">
        <v>1912</v>
      </c>
      <c r="E318" s="342" t="s">
        <v>6950</v>
      </c>
      <c r="F318" s="342" t="s">
        <v>7475</v>
      </c>
    </row>
    <row r="319" spans="1:6">
      <c r="A319" s="342" t="s">
        <v>2144</v>
      </c>
      <c r="B319" s="342">
        <v>0.1</v>
      </c>
      <c r="C319" s="342" t="s">
        <v>7005</v>
      </c>
      <c r="D319" s="342" t="s">
        <v>7006</v>
      </c>
      <c r="E319" s="342" t="s">
        <v>6950</v>
      </c>
      <c r="F319" s="342" t="s">
        <v>7497</v>
      </c>
    </row>
    <row r="320" spans="1:6">
      <c r="A320" s="342" t="s">
        <v>2145</v>
      </c>
      <c r="B320" s="342">
        <v>0.01</v>
      </c>
      <c r="C320" s="342" t="s">
        <v>6953</v>
      </c>
      <c r="D320" s="342" t="s">
        <v>1914</v>
      </c>
      <c r="E320" s="342" t="s">
        <v>6950</v>
      </c>
      <c r="F320" s="342" t="s">
        <v>7476</v>
      </c>
    </row>
    <row r="321" spans="1:6">
      <c r="A321" s="342" t="s">
        <v>2146</v>
      </c>
      <c r="B321" s="342">
        <v>0.01</v>
      </c>
      <c r="C321" s="342" t="s">
        <v>6953</v>
      </c>
      <c r="D321" s="342" t="s">
        <v>1914</v>
      </c>
      <c r="E321" s="342" t="s">
        <v>6950</v>
      </c>
      <c r="F321" s="342" t="s">
        <v>7476</v>
      </c>
    </row>
    <row r="322" spans="1:6">
      <c r="A322" s="342" t="s">
        <v>2147</v>
      </c>
      <c r="B322" s="342">
        <v>0.1</v>
      </c>
      <c r="C322" s="342" t="s">
        <v>6968</v>
      </c>
      <c r="D322" s="342" t="s">
        <v>1975</v>
      </c>
      <c r="E322" s="342" t="s">
        <v>6950</v>
      </c>
      <c r="F322" s="342" t="s">
        <v>7485</v>
      </c>
    </row>
    <row r="323" spans="1:6">
      <c r="A323" s="342" t="s">
        <v>2148</v>
      </c>
      <c r="B323" s="342">
        <v>0.1</v>
      </c>
      <c r="C323" s="342" t="s">
        <v>6961</v>
      </c>
      <c r="D323" s="342" t="s">
        <v>6962</v>
      </c>
      <c r="E323" s="342" t="s">
        <v>6950</v>
      </c>
      <c r="F323" s="342" t="s">
        <v>7481</v>
      </c>
    </row>
    <row r="324" spans="1:6">
      <c r="A324" s="342" t="s">
        <v>4040</v>
      </c>
      <c r="B324" s="342">
        <v>0.1</v>
      </c>
      <c r="C324" s="342" t="s">
        <v>6991</v>
      </c>
      <c r="D324" s="342" t="s">
        <v>430</v>
      </c>
      <c r="E324" s="342" t="s">
        <v>6950</v>
      </c>
      <c r="F324" s="342" t="s">
        <v>7493</v>
      </c>
    </row>
    <row r="325" spans="1:6">
      <c r="A325" s="342" t="s">
        <v>2149</v>
      </c>
      <c r="B325" s="342">
        <v>0.1</v>
      </c>
      <c r="C325" s="342" t="s">
        <v>6968</v>
      </c>
      <c r="D325" s="342" t="s">
        <v>1975</v>
      </c>
      <c r="E325" s="342" t="s">
        <v>6950</v>
      </c>
      <c r="F325" s="342" t="s">
        <v>7485</v>
      </c>
    </row>
    <row r="326" spans="1:6">
      <c r="A326" s="342" t="s">
        <v>4042</v>
      </c>
      <c r="B326" s="342">
        <v>1E-3</v>
      </c>
      <c r="C326" s="342" t="s">
        <v>6948</v>
      </c>
      <c r="D326" s="342" t="s">
        <v>6949</v>
      </c>
      <c r="E326" s="342" t="s">
        <v>6950</v>
      </c>
      <c r="F326" s="342" t="s">
        <v>7473</v>
      </c>
    </row>
    <row r="327" spans="1:6">
      <c r="A327" s="342" t="s">
        <v>2150</v>
      </c>
      <c r="B327" s="342">
        <v>0.01</v>
      </c>
      <c r="C327" s="342" t="s">
        <v>6963</v>
      </c>
      <c r="D327" s="342" t="s">
        <v>1954</v>
      </c>
      <c r="E327" s="342" t="s">
        <v>6950</v>
      </c>
      <c r="F327" s="342" t="s">
        <v>7482</v>
      </c>
    </row>
    <row r="328" spans="1:6">
      <c r="A328" s="342" t="s">
        <v>2151</v>
      </c>
      <c r="B328" s="342">
        <v>8.9999999999999993E-3</v>
      </c>
      <c r="C328" s="342" t="s">
        <v>6952</v>
      </c>
      <c r="D328" s="342" t="s">
        <v>1912</v>
      </c>
      <c r="E328" s="342" t="s">
        <v>6950</v>
      </c>
      <c r="F328" s="342" t="s">
        <v>7475</v>
      </c>
    </row>
    <row r="329" spans="1:6">
      <c r="A329" s="342" t="s">
        <v>2152</v>
      </c>
      <c r="B329" s="342">
        <v>0.01</v>
      </c>
      <c r="C329" s="342" t="s">
        <v>6953</v>
      </c>
      <c r="D329" s="342" t="s">
        <v>1914</v>
      </c>
      <c r="E329" s="342" t="s">
        <v>6950</v>
      </c>
      <c r="F329" s="342" t="s">
        <v>7476</v>
      </c>
    </row>
    <row r="330" spans="1:6">
      <c r="A330" s="342" t="s">
        <v>2153</v>
      </c>
      <c r="B330" s="342">
        <v>8.9999999999999993E-3</v>
      </c>
      <c r="C330" s="342" t="s">
        <v>6952</v>
      </c>
      <c r="D330" s="342" t="s">
        <v>1912</v>
      </c>
      <c r="E330" s="342" t="s">
        <v>6950</v>
      </c>
      <c r="F330" s="342" t="s">
        <v>7475</v>
      </c>
    </row>
    <row r="331" spans="1:6">
      <c r="A331" s="342" t="s">
        <v>2154</v>
      </c>
      <c r="B331" s="342">
        <v>0.1</v>
      </c>
      <c r="C331" s="342" t="s">
        <v>6968</v>
      </c>
      <c r="D331" s="342" t="s">
        <v>1975</v>
      </c>
      <c r="E331" s="342" t="s">
        <v>6950</v>
      </c>
      <c r="F331" s="342" t="s">
        <v>7485</v>
      </c>
    </row>
    <row r="332" spans="1:6">
      <c r="A332" s="342" t="s">
        <v>2155</v>
      </c>
      <c r="B332" s="342">
        <v>0.01</v>
      </c>
      <c r="C332" s="342" t="s">
        <v>6953</v>
      </c>
      <c r="D332" s="342" t="s">
        <v>1914</v>
      </c>
      <c r="E332" s="342" t="s">
        <v>6950</v>
      </c>
      <c r="F332" s="342" t="s">
        <v>7476</v>
      </c>
    </row>
    <row r="333" spans="1:6">
      <c r="A333" s="342" t="s">
        <v>2156</v>
      </c>
      <c r="B333" s="342">
        <v>5.0000000000000001E-3</v>
      </c>
      <c r="C333" s="342" t="s">
        <v>6980</v>
      </c>
      <c r="D333" s="342" t="s">
        <v>1999</v>
      </c>
      <c r="E333" s="342" t="s">
        <v>6950</v>
      </c>
      <c r="F333" s="342" t="s">
        <v>7490</v>
      </c>
    </row>
    <row r="334" spans="1:6">
      <c r="A334" s="342" t="s">
        <v>2157</v>
      </c>
      <c r="B334" s="342">
        <v>0.01</v>
      </c>
      <c r="C334" s="342" t="s">
        <v>6953</v>
      </c>
      <c r="D334" s="342" t="s">
        <v>1914</v>
      </c>
      <c r="E334" s="342" t="s">
        <v>6950</v>
      </c>
      <c r="F334" s="342" t="s">
        <v>7476</v>
      </c>
    </row>
    <row r="335" spans="1:6">
      <c r="A335" s="342" t="s">
        <v>4044</v>
      </c>
      <c r="B335" s="342">
        <v>1E-3</v>
      </c>
      <c r="C335" s="342" t="s">
        <v>6948</v>
      </c>
      <c r="D335" s="342" t="s">
        <v>6949</v>
      </c>
      <c r="E335" s="342" t="s">
        <v>6950</v>
      </c>
      <c r="F335" s="342" t="s">
        <v>7473</v>
      </c>
    </row>
    <row r="336" spans="1:6">
      <c r="A336" s="342" t="s">
        <v>2158</v>
      </c>
      <c r="B336" s="342">
        <v>1E-3</v>
      </c>
      <c r="C336" s="342" t="s">
        <v>6959</v>
      </c>
      <c r="D336" s="342" t="s">
        <v>6960</v>
      </c>
      <c r="E336" s="342" t="s">
        <v>6950</v>
      </c>
      <c r="F336" s="342" t="s">
        <v>7480</v>
      </c>
    </row>
    <row r="337" spans="1:6">
      <c r="A337" s="342" t="s">
        <v>4045</v>
      </c>
      <c r="B337" s="342">
        <v>1E-3</v>
      </c>
      <c r="C337" s="342" t="s">
        <v>6948</v>
      </c>
      <c r="D337" s="342" t="s">
        <v>6949</v>
      </c>
      <c r="E337" s="342" t="s">
        <v>6950</v>
      </c>
      <c r="F337" s="342" t="s">
        <v>7473</v>
      </c>
    </row>
    <row r="338" spans="1:6">
      <c r="A338" s="342" t="s">
        <v>2159</v>
      </c>
      <c r="B338" s="342">
        <v>8.9999999999999993E-3</v>
      </c>
      <c r="C338" s="342" t="s">
        <v>6952</v>
      </c>
      <c r="D338" s="342" t="s">
        <v>1912</v>
      </c>
      <c r="E338" s="342" t="s">
        <v>6950</v>
      </c>
      <c r="F338" s="342" t="s">
        <v>7475</v>
      </c>
    </row>
    <row r="339" spans="1:6">
      <c r="A339" s="342" t="s">
        <v>2160</v>
      </c>
      <c r="B339" s="342">
        <v>0.1</v>
      </c>
      <c r="C339" s="342" t="s">
        <v>6961</v>
      </c>
      <c r="D339" s="342" t="s">
        <v>6962</v>
      </c>
      <c r="E339" s="342" t="s">
        <v>6950</v>
      </c>
      <c r="F339" s="342" t="s">
        <v>7481</v>
      </c>
    </row>
    <row r="340" spans="1:6">
      <c r="A340" s="342" t="s">
        <v>2161</v>
      </c>
      <c r="B340" s="342">
        <v>0.1</v>
      </c>
      <c r="C340" s="342" t="s">
        <v>6961</v>
      </c>
      <c r="D340" s="342" t="s">
        <v>6962</v>
      </c>
      <c r="E340" s="342" t="s">
        <v>6950</v>
      </c>
      <c r="F340" s="342" t="s">
        <v>7481</v>
      </c>
    </row>
    <row r="341" spans="1:6">
      <c r="A341" s="342" t="s">
        <v>2162</v>
      </c>
      <c r="B341" s="342">
        <v>0.1</v>
      </c>
      <c r="C341" s="342" t="s">
        <v>6961</v>
      </c>
      <c r="D341" s="342" t="s">
        <v>6962</v>
      </c>
      <c r="E341" s="342" t="s">
        <v>6950</v>
      </c>
      <c r="F341" s="342" t="s">
        <v>7481</v>
      </c>
    </row>
    <row r="342" spans="1:6">
      <c r="A342" s="342" t="s">
        <v>2163</v>
      </c>
      <c r="B342" s="342">
        <v>0.1</v>
      </c>
      <c r="C342" s="342" t="s">
        <v>6961</v>
      </c>
      <c r="D342" s="342" t="s">
        <v>6962</v>
      </c>
      <c r="E342" s="342" t="s">
        <v>6950</v>
      </c>
      <c r="F342" s="342" t="s">
        <v>7481</v>
      </c>
    </row>
    <row r="343" spans="1:6">
      <c r="A343" s="342" t="s">
        <v>2164</v>
      </c>
      <c r="B343" s="342">
        <v>0.1</v>
      </c>
      <c r="C343" s="342" t="s">
        <v>6961</v>
      </c>
      <c r="D343" s="342" t="s">
        <v>6962</v>
      </c>
      <c r="E343" s="342" t="s">
        <v>6950</v>
      </c>
      <c r="F343" s="342" t="s">
        <v>7481</v>
      </c>
    </row>
    <row r="344" spans="1:6">
      <c r="A344" s="342" t="s">
        <v>2165</v>
      </c>
      <c r="B344" s="342">
        <v>0.1</v>
      </c>
      <c r="C344" s="342" t="s">
        <v>6961</v>
      </c>
      <c r="D344" s="342" t="s">
        <v>6962</v>
      </c>
      <c r="E344" s="342" t="s">
        <v>6950</v>
      </c>
      <c r="F344" s="342" t="s">
        <v>7481</v>
      </c>
    </row>
    <row r="345" spans="1:6">
      <c r="A345" s="342" t="s">
        <v>2166</v>
      </c>
      <c r="B345" s="342">
        <v>0.1</v>
      </c>
      <c r="C345" s="342" t="s">
        <v>6961</v>
      </c>
      <c r="D345" s="342" t="s">
        <v>6962</v>
      </c>
      <c r="E345" s="342" t="s">
        <v>6950</v>
      </c>
      <c r="F345" s="342" t="s">
        <v>7481</v>
      </c>
    </row>
    <row r="346" spans="1:6">
      <c r="A346" s="342" t="s">
        <v>2167</v>
      </c>
      <c r="B346" s="342">
        <v>0.01</v>
      </c>
      <c r="C346" s="342" t="s">
        <v>6963</v>
      </c>
      <c r="D346" s="342" t="s">
        <v>1954</v>
      </c>
      <c r="E346" s="342" t="s">
        <v>6950</v>
      </c>
      <c r="F346" s="342" t="s">
        <v>7482</v>
      </c>
    </row>
    <row r="347" spans="1:6">
      <c r="A347" s="342" t="s">
        <v>2168</v>
      </c>
      <c r="B347" s="342">
        <v>0.1</v>
      </c>
      <c r="C347" s="342" t="s">
        <v>6997</v>
      </c>
      <c r="D347" s="342" t="s">
        <v>6998</v>
      </c>
      <c r="E347" s="342" t="s">
        <v>6950</v>
      </c>
      <c r="F347" s="342" t="s">
        <v>7496</v>
      </c>
    </row>
    <row r="348" spans="1:6">
      <c r="A348" s="342" t="s">
        <v>2169</v>
      </c>
      <c r="B348" s="342">
        <v>0.1</v>
      </c>
      <c r="C348" s="342" t="s">
        <v>6961</v>
      </c>
      <c r="D348" s="342" t="s">
        <v>6962</v>
      </c>
      <c r="E348" s="342" t="s">
        <v>6950</v>
      </c>
      <c r="F348" s="342" t="s">
        <v>7481</v>
      </c>
    </row>
    <row r="349" spans="1:6">
      <c r="A349" s="342" t="s">
        <v>2170</v>
      </c>
      <c r="B349" s="342">
        <v>0.1</v>
      </c>
      <c r="C349" s="342" t="s">
        <v>6961</v>
      </c>
      <c r="D349" s="342" t="s">
        <v>6962</v>
      </c>
      <c r="E349" s="342" t="s">
        <v>6950</v>
      </c>
      <c r="F349" s="342" t="s">
        <v>7481</v>
      </c>
    </row>
    <row r="350" spans="1:6">
      <c r="A350" s="342" t="s">
        <v>2171</v>
      </c>
      <c r="B350" s="342">
        <v>0.1</v>
      </c>
      <c r="C350" s="342" t="s">
        <v>6961</v>
      </c>
      <c r="D350" s="342" t="s">
        <v>6962</v>
      </c>
      <c r="E350" s="342" t="s">
        <v>6950</v>
      </c>
      <c r="F350" s="342" t="s">
        <v>7481</v>
      </c>
    </row>
    <row r="351" spans="1:6">
      <c r="A351" s="342" t="s">
        <v>2172</v>
      </c>
      <c r="B351" s="342">
        <v>0.1</v>
      </c>
      <c r="C351" s="342" t="s">
        <v>6961</v>
      </c>
      <c r="D351" s="342" t="s">
        <v>6962</v>
      </c>
      <c r="E351" s="342" t="s">
        <v>6950</v>
      </c>
      <c r="F351" s="342" t="s">
        <v>7481</v>
      </c>
    </row>
    <row r="352" spans="1:6">
      <c r="A352" s="342" t="s">
        <v>2173</v>
      </c>
      <c r="B352" s="342">
        <v>0.1</v>
      </c>
      <c r="C352" s="342" t="s">
        <v>6961</v>
      </c>
      <c r="D352" s="342" t="s">
        <v>6962</v>
      </c>
      <c r="E352" s="342" t="s">
        <v>6950</v>
      </c>
      <c r="F352" s="342" t="s">
        <v>7481</v>
      </c>
    </row>
    <row r="353" spans="1:6">
      <c r="A353" s="342" t="s">
        <v>2174</v>
      </c>
      <c r="B353" s="342">
        <v>0.1</v>
      </c>
      <c r="C353" s="342" t="s">
        <v>6961</v>
      </c>
      <c r="D353" s="342" t="s">
        <v>6962</v>
      </c>
      <c r="E353" s="342" t="s">
        <v>6950</v>
      </c>
      <c r="F353" s="342" t="s">
        <v>7481</v>
      </c>
    </row>
    <row r="354" spans="1:6">
      <c r="A354" s="342" t="s">
        <v>2175</v>
      </c>
      <c r="B354" s="342">
        <v>0.1</v>
      </c>
      <c r="C354" s="342" t="s">
        <v>6961</v>
      </c>
      <c r="D354" s="342" t="s">
        <v>6962</v>
      </c>
      <c r="E354" s="342" t="s">
        <v>6950</v>
      </c>
      <c r="F354" s="342" t="s">
        <v>7481</v>
      </c>
    </row>
    <row r="355" spans="1:6">
      <c r="A355" s="342" t="s">
        <v>2176</v>
      </c>
      <c r="B355" s="342">
        <v>0.1</v>
      </c>
      <c r="C355" s="342" t="s">
        <v>6961</v>
      </c>
      <c r="D355" s="342" t="s">
        <v>6962</v>
      </c>
      <c r="E355" s="342" t="s">
        <v>6950</v>
      </c>
      <c r="F355" s="342" t="s">
        <v>7481</v>
      </c>
    </row>
    <row r="356" spans="1:6">
      <c r="A356" s="342" t="s">
        <v>2177</v>
      </c>
      <c r="B356" s="342">
        <v>0.1</v>
      </c>
      <c r="C356" s="342" t="s">
        <v>6961</v>
      </c>
      <c r="D356" s="342" t="s">
        <v>6962</v>
      </c>
      <c r="E356" s="342" t="s">
        <v>6950</v>
      </c>
      <c r="F356" s="342" t="s">
        <v>7481</v>
      </c>
    </row>
    <row r="357" spans="1:6">
      <c r="A357" s="342" t="s">
        <v>2178</v>
      </c>
      <c r="B357" s="342">
        <v>0.1</v>
      </c>
      <c r="C357" s="342" t="s">
        <v>6961</v>
      </c>
      <c r="D357" s="342" t="s">
        <v>6962</v>
      </c>
      <c r="E357" s="342" t="s">
        <v>6950</v>
      </c>
      <c r="F357" s="342" t="s">
        <v>7481</v>
      </c>
    </row>
    <row r="358" spans="1:6">
      <c r="A358" s="342" t="s">
        <v>2179</v>
      </c>
      <c r="B358" s="342">
        <v>0.1</v>
      </c>
      <c r="C358" s="342" t="s">
        <v>6961</v>
      </c>
      <c r="D358" s="342" t="s">
        <v>6962</v>
      </c>
      <c r="E358" s="342" t="s">
        <v>6950</v>
      </c>
      <c r="F358" s="342" t="s">
        <v>7481</v>
      </c>
    </row>
    <row r="359" spans="1:6">
      <c r="A359" s="342" t="s">
        <v>2180</v>
      </c>
      <c r="B359" s="342">
        <v>0.1</v>
      </c>
      <c r="C359" s="342" t="s">
        <v>6961</v>
      </c>
      <c r="D359" s="342" t="s">
        <v>6962</v>
      </c>
      <c r="E359" s="342" t="s">
        <v>6950</v>
      </c>
      <c r="F359" s="342" t="s">
        <v>7481</v>
      </c>
    </row>
    <row r="360" spans="1:6">
      <c r="A360" s="342" t="s">
        <v>2181</v>
      </c>
      <c r="B360" s="342">
        <v>0.1</v>
      </c>
      <c r="C360" s="342" t="s">
        <v>6961</v>
      </c>
      <c r="D360" s="342" t="s">
        <v>6962</v>
      </c>
      <c r="E360" s="342" t="s">
        <v>6950</v>
      </c>
      <c r="F360" s="342" t="s">
        <v>7481</v>
      </c>
    </row>
    <row r="361" spans="1:6">
      <c r="A361" s="342" t="s">
        <v>2182</v>
      </c>
      <c r="B361" s="342">
        <v>0.1</v>
      </c>
      <c r="C361" s="342" t="s">
        <v>7018</v>
      </c>
      <c r="D361" s="342" t="s">
        <v>2183</v>
      </c>
      <c r="E361" s="342" t="s">
        <v>6950</v>
      </c>
      <c r="F361" s="342" t="s">
        <v>7499</v>
      </c>
    </row>
    <row r="362" spans="1:6">
      <c r="A362" s="342" t="s">
        <v>2184</v>
      </c>
      <c r="B362" s="342">
        <v>0.1</v>
      </c>
      <c r="C362" s="342" t="s">
        <v>7018</v>
      </c>
      <c r="D362" s="342" t="s">
        <v>2183</v>
      </c>
      <c r="E362" s="342" t="s">
        <v>6950</v>
      </c>
      <c r="F362" s="342" t="s">
        <v>7499</v>
      </c>
    </row>
    <row r="363" spans="1:6">
      <c r="A363" s="342" t="s">
        <v>2185</v>
      </c>
      <c r="B363" s="342">
        <v>0.1</v>
      </c>
      <c r="C363" s="342" t="s">
        <v>7018</v>
      </c>
      <c r="D363" s="342" t="s">
        <v>2183</v>
      </c>
      <c r="E363" s="342" t="s">
        <v>6950</v>
      </c>
      <c r="F363" s="342" t="s">
        <v>7499</v>
      </c>
    </row>
    <row r="364" spans="1:6">
      <c r="A364" s="342" t="s">
        <v>2186</v>
      </c>
      <c r="B364" s="342">
        <v>8.9999999999999993E-3</v>
      </c>
      <c r="C364" s="342" t="s">
        <v>6952</v>
      </c>
      <c r="D364" s="342" t="s">
        <v>1912</v>
      </c>
      <c r="E364" s="342" t="s">
        <v>6950</v>
      </c>
      <c r="F364" s="342" t="s">
        <v>7475</v>
      </c>
    </row>
    <row r="365" spans="1:6">
      <c r="A365" s="342" t="s">
        <v>7019</v>
      </c>
      <c r="B365" s="342">
        <v>0.1</v>
      </c>
      <c r="C365" s="342" t="s">
        <v>6961</v>
      </c>
      <c r="D365" s="342" t="s">
        <v>6962</v>
      </c>
      <c r="E365" s="342" t="s">
        <v>6950</v>
      </c>
      <c r="F365" s="342" t="s">
        <v>7481</v>
      </c>
    </row>
    <row r="366" spans="1:6">
      <c r="A366" s="342" t="s">
        <v>4046</v>
      </c>
      <c r="B366" s="342">
        <v>1E-3</v>
      </c>
      <c r="C366" s="342" t="s">
        <v>6948</v>
      </c>
      <c r="D366" s="342" t="s">
        <v>6949</v>
      </c>
      <c r="E366" s="342" t="s">
        <v>6950</v>
      </c>
      <c r="F366" s="342" t="s">
        <v>7473</v>
      </c>
    </row>
    <row r="367" spans="1:6">
      <c r="A367" s="342" t="s">
        <v>7020</v>
      </c>
      <c r="B367" s="342">
        <v>0.1</v>
      </c>
      <c r="C367" s="342" t="s">
        <v>6961</v>
      </c>
      <c r="D367" s="342" t="s">
        <v>6962</v>
      </c>
      <c r="E367" s="342" t="s">
        <v>6950</v>
      </c>
      <c r="F367" s="342" t="s">
        <v>7481</v>
      </c>
    </row>
    <row r="368" spans="1:6">
      <c r="A368" s="342" t="s">
        <v>2187</v>
      </c>
      <c r="B368" s="342">
        <v>8.9999999999999993E-3</v>
      </c>
      <c r="C368" s="342" t="s">
        <v>6952</v>
      </c>
      <c r="D368" s="342" t="s">
        <v>1912</v>
      </c>
      <c r="E368" s="342" t="s">
        <v>6950</v>
      </c>
      <c r="F368" s="342" t="s">
        <v>7475</v>
      </c>
    </row>
    <row r="369" spans="1:6">
      <c r="A369" s="342" t="s">
        <v>2188</v>
      </c>
      <c r="B369" s="342">
        <v>8.9999999999999993E-3</v>
      </c>
      <c r="C369" s="342" t="s">
        <v>6986</v>
      </c>
      <c r="D369" s="342" t="s">
        <v>2026</v>
      </c>
      <c r="E369" s="342" t="s">
        <v>6950</v>
      </c>
      <c r="F369" s="342" t="s">
        <v>7491</v>
      </c>
    </row>
    <row r="370" spans="1:6">
      <c r="A370" s="342" t="s">
        <v>2189</v>
      </c>
      <c r="B370" s="342">
        <v>8.9999999999999993E-3</v>
      </c>
      <c r="C370" s="342" t="s">
        <v>6986</v>
      </c>
      <c r="D370" s="342" t="s">
        <v>2026</v>
      </c>
      <c r="E370" s="342" t="s">
        <v>6950</v>
      </c>
      <c r="F370" s="342" t="s">
        <v>7491</v>
      </c>
    </row>
    <row r="371" spans="1:6">
      <c r="A371" s="342" t="s">
        <v>2190</v>
      </c>
      <c r="B371" s="342">
        <v>8.9999999999999993E-3</v>
      </c>
      <c r="C371" s="342" t="s">
        <v>6952</v>
      </c>
      <c r="D371" s="342" t="s">
        <v>1912</v>
      </c>
      <c r="E371" s="342" t="s">
        <v>6950</v>
      </c>
      <c r="F371" s="342" t="s">
        <v>7475</v>
      </c>
    </row>
    <row r="372" spans="1:6">
      <c r="A372" s="342" t="s">
        <v>2191</v>
      </c>
      <c r="B372" s="342">
        <v>0.01</v>
      </c>
      <c r="C372" s="342" t="s">
        <v>6953</v>
      </c>
      <c r="D372" s="342" t="s">
        <v>1914</v>
      </c>
      <c r="E372" s="342" t="s">
        <v>6950</v>
      </c>
      <c r="F372" s="342" t="s">
        <v>7476</v>
      </c>
    </row>
    <row r="373" spans="1:6">
      <c r="A373" s="342" t="s">
        <v>2192</v>
      </c>
      <c r="B373" s="342">
        <v>0.01</v>
      </c>
      <c r="C373" s="342" t="s">
        <v>6953</v>
      </c>
      <c r="D373" s="342" t="s">
        <v>1914</v>
      </c>
      <c r="E373" s="342" t="s">
        <v>6950</v>
      </c>
      <c r="F373" s="342" t="s">
        <v>7476</v>
      </c>
    </row>
    <row r="374" spans="1:6">
      <c r="A374" s="342" t="s">
        <v>2193</v>
      </c>
      <c r="B374" s="342">
        <v>0.1</v>
      </c>
      <c r="C374" s="342" t="s">
        <v>6997</v>
      </c>
      <c r="D374" s="342" t="s">
        <v>6998</v>
      </c>
      <c r="E374" s="342" t="s">
        <v>6950</v>
      </c>
      <c r="F374" s="342" t="s">
        <v>7496</v>
      </c>
    </row>
    <row r="375" spans="1:6">
      <c r="A375" s="342" t="s">
        <v>2194</v>
      </c>
      <c r="B375" s="342">
        <v>0.01</v>
      </c>
      <c r="C375" s="342" t="s">
        <v>6951</v>
      </c>
      <c r="D375" s="342" t="s">
        <v>477</v>
      </c>
      <c r="E375" s="342" t="s">
        <v>6950</v>
      </c>
      <c r="F375" s="342" t="s">
        <v>7474</v>
      </c>
    </row>
    <row r="376" spans="1:6">
      <c r="A376" s="342" t="s">
        <v>2194</v>
      </c>
      <c r="B376" s="342">
        <v>0.01</v>
      </c>
      <c r="C376" s="342" t="s">
        <v>6953</v>
      </c>
      <c r="D376" s="342" t="s">
        <v>1914</v>
      </c>
      <c r="E376" s="342" t="s">
        <v>6950</v>
      </c>
      <c r="F376" s="342" t="s">
        <v>7476</v>
      </c>
    </row>
    <row r="377" spans="1:6">
      <c r="A377" s="342" t="s">
        <v>2195</v>
      </c>
      <c r="B377" s="342">
        <v>8.9999999999999993E-3</v>
      </c>
      <c r="C377" s="342" t="s">
        <v>6952</v>
      </c>
      <c r="D377" s="342" t="s">
        <v>1912</v>
      </c>
      <c r="E377" s="342" t="s">
        <v>6950</v>
      </c>
      <c r="F377" s="342" t="s">
        <v>7475</v>
      </c>
    </row>
    <row r="378" spans="1:6">
      <c r="A378" s="342" t="s">
        <v>2196</v>
      </c>
      <c r="B378" s="342">
        <v>8.9999999999999993E-3</v>
      </c>
      <c r="C378" s="342" t="s">
        <v>6952</v>
      </c>
      <c r="D378" s="342" t="s">
        <v>1912</v>
      </c>
      <c r="E378" s="342" t="s">
        <v>6950</v>
      </c>
      <c r="F378" s="342" t="s">
        <v>7475</v>
      </c>
    </row>
    <row r="379" spans="1:6">
      <c r="A379" s="342" t="s">
        <v>4047</v>
      </c>
      <c r="B379" s="342">
        <v>1E-3</v>
      </c>
      <c r="C379" s="342" t="s">
        <v>6948</v>
      </c>
      <c r="D379" s="342" t="s">
        <v>6949</v>
      </c>
      <c r="E379" s="342" t="s">
        <v>6950</v>
      </c>
      <c r="F379" s="342" t="s">
        <v>7473</v>
      </c>
    </row>
    <row r="380" spans="1:6">
      <c r="A380" s="342" t="s">
        <v>2197</v>
      </c>
      <c r="B380" s="342">
        <v>8.9999999999999993E-3</v>
      </c>
      <c r="C380" s="342" t="s">
        <v>6952</v>
      </c>
      <c r="D380" s="342" t="s">
        <v>1912</v>
      </c>
      <c r="E380" s="342" t="s">
        <v>6950</v>
      </c>
      <c r="F380" s="342" t="s">
        <v>7475</v>
      </c>
    </row>
    <row r="381" spans="1:6">
      <c r="A381" s="342" t="s">
        <v>2198</v>
      </c>
      <c r="B381" s="342">
        <v>0.01</v>
      </c>
      <c r="C381" s="342" t="s">
        <v>6951</v>
      </c>
      <c r="D381" s="342" t="s">
        <v>477</v>
      </c>
      <c r="E381" s="342" t="s">
        <v>6950</v>
      </c>
      <c r="F381" s="342" t="s">
        <v>7474</v>
      </c>
    </row>
    <row r="382" spans="1:6">
      <c r="A382" s="342" t="s">
        <v>2199</v>
      </c>
      <c r="B382" s="342">
        <v>0.01</v>
      </c>
      <c r="C382" s="342" t="s">
        <v>6953</v>
      </c>
      <c r="D382" s="342" t="s">
        <v>1914</v>
      </c>
      <c r="E382" s="342" t="s">
        <v>6950</v>
      </c>
      <c r="F382" s="342" t="s">
        <v>7476</v>
      </c>
    </row>
    <row r="383" spans="1:6">
      <c r="A383" s="342" t="s">
        <v>2200</v>
      </c>
      <c r="B383" s="342">
        <v>0.01</v>
      </c>
      <c r="C383" s="342" t="s">
        <v>6953</v>
      </c>
      <c r="D383" s="342" t="s">
        <v>1914</v>
      </c>
      <c r="E383" s="342" t="s">
        <v>6950</v>
      </c>
      <c r="F383" s="342" t="s">
        <v>7476</v>
      </c>
    </row>
    <row r="384" spans="1:6">
      <c r="A384" s="342" t="s">
        <v>2201</v>
      </c>
      <c r="B384" s="342">
        <v>0.01</v>
      </c>
      <c r="C384" s="342" t="s">
        <v>6953</v>
      </c>
      <c r="D384" s="342" t="s">
        <v>1914</v>
      </c>
      <c r="E384" s="342" t="s">
        <v>6950</v>
      </c>
      <c r="F384" s="342" t="s">
        <v>7476</v>
      </c>
    </row>
    <row r="385" spans="1:6">
      <c r="A385" s="342" t="s">
        <v>2202</v>
      </c>
      <c r="B385" s="342">
        <v>0.1</v>
      </c>
      <c r="C385" s="342" t="s">
        <v>6961</v>
      </c>
      <c r="D385" s="342" t="s">
        <v>6962</v>
      </c>
      <c r="E385" s="342" t="s">
        <v>6950</v>
      </c>
      <c r="F385" s="342" t="s">
        <v>7481</v>
      </c>
    </row>
    <row r="386" spans="1:6">
      <c r="A386" s="342" t="s">
        <v>2203</v>
      </c>
      <c r="B386" s="342">
        <v>0.01</v>
      </c>
      <c r="C386" s="342" t="s">
        <v>6951</v>
      </c>
      <c r="D386" s="342" t="s">
        <v>477</v>
      </c>
      <c r="E386" s="342" t="s">
        <v>6950</v>
      </c>
      <c r="F386" s="342" t="s">
        <v>7474</v>
      </c>
    </row>
    <row r="387" spans="1:6">
      <c r="A387" s="342" t="s">
        <v>2204</v>
      </c>
      <c r="B387" s="342">
        <v>0.01</v>
      </c>
      <c r="C387" s="342" t="s">
        <v>6951</v>
      </c>
      <c r="D387" s="342" t="s">
        <v>477</v>
      </c>
      <c r="E387" s="342" t="s">
        <v>6950</v>
      </c>
      <c r="F387" s="342" t="s">
        <v>7474</v>
      </c>
    </row>
    <row r="388" spans="1:6">
      <c r="A388" s="342" t="s">
        <v>2205</v>
      </c>
      <c r="B388" s="342">
        <v>0.01</v>
      </c>
      <c r="C388" s="342" t="s">
        <v>6951</v>
      </c>
      <c r="D388" s="342" t="s">
        <v>477</v>
      </c>
      <c r="E388" s="342" t="s">
        <v>6950</v>
      </c>
      <c r="F388" s="342" t="s">
        <v>7474</v>
      </c>
    </row>
    <row r="389" spans="1:6">
      <c r="A389" s="342" t="s">
        <v>2206</v>
      </c>
      <c r="B389" s="342">
        <v>8.9999999999999993E-3</v>
      </c>
      <c r="C389" s="342" t="s">
        <v>6952</v>
      </c>
      <c r="D389" s="342" t="s">
        <v>1912</v>
      </c>
      <c r="E389" s="342" t="s">
        <v>6950</v>
      </c>
      <c r="F389" s="342" t="s">
        <v>7475</v>
      </c>
    </row>
    <row r="390" spans="1:6">
      <c r="A390" s="342" t="s">
        <v>7021</v>
      </c>
      <c r="B390" s="342">
        <v>0.1</v>
      </c>
      <c r="C390" s="342" t="s">
        <v>7018</v>
      </c>
      <c r="D390" s="342" t="s">
        <v>2183</v>
      </c>
      <c r="E390" s="342" t="s">
        <v>6950</v>
      </c>
      <c r="F390" s="342" t="s">
        <v>7499</v>
      </c>
    </row>
    <row r="391" spans="1:6">
      <c r="A391" s="342" t="s">
        <v>7022</v>
      </c>
      <c r="B391" s="342">
        <v>1E-3</v>
      </c>
      <c r="C391" s="342" t="s">
        <v>6948</v>
      </c>
      <c r="D391" s="342" t="s">
        <v>6949</v>
      </c>
      <c r="E391" s="342" t="s">
        <v>6950</v>
      </c>
      <c r="F391" s="342" t="s">
        <v>7473</v>
      </c>
    </row>
    <row r="392" spans="1:6">
      <c r="A392" s="342" t="s">
        <v>2207</v>
      </c>
      <c r="B392" s="342">
        <v>8.9999999999999993E-3</v>
      </c>
      <c r="C392" s="342" t="s">
        <v>6952</v>
      </c>
      <c r="D392" s="342" t="s">
        <v>1912</v>
      </c>
      <c r="E392" s="342" t="s">
        <v>6950</v>
      </c>
      <c r="F392" s="342" t="s">
        <v>7475</v>
      </c>
    </row>
    <row r="393" spans="1:6">
      <c r="A393" s="342" t="s">
        <v>7023</v>
      </c>
      <c r="B393" s="342">
        <v>0.1</v>
      </c>
      <c r="C393" s="342" t="s">
        <v>6961</v>
      </c>
      <c r="D393" s="342" t="s">
        <v>6962</v>
      </c>
      <c r="E393" s="342" t="s">
        <v>6950</v>
      </c>
      <c r="F393" s="342" t="s">
        <v>7481</v>
      </c>
    </row>
    <row r="394" spans="1:6">
      <c r="A394" s="342" t="s">
        <v>7024</v>
      </c>
      <c r="B394" s="342">
        <v>1E-3</v>
      </c>
      <c r="C394" s="342" t="s">
        <v>6948</v>
      </c>
      <c r="D394" s="342" t="s">
        <v>6949</v>
      </c>
      <c r="E394" s="342" t="s">
        <v>6950</v>
      </c>
      <c r="F394" s="342" t="s">
        <v>7473</v>
      </c>
    </row>
    <row r="395" spans="1:6">
      <c r="A395" s="342" t="s">
        <v>2208</v>
      </c>
      <c r="B395" s="342">
        <v>0.01</v>
      </c>
      <c r="C395" s="342" t="s">
        <v>6963</v>
      </c>
      <c r="D395" s="342" t="s">
        <v>1954</v>
      </c>
      <c r="E395" s="342" t="s">
        <v>6950</v>
      </c>
      <c r="F395" s="342" t="s">
        <v>7482</v>
      </c>
    </row>
    <row r="396" spans="1:6">
      <c r="A396" s="342" t="s">
        <v>2209</v>
      </c>
      <c r="B396" s="342">
        <v>0.01</v>
      </c>
      <c r="C396" s="342" t="s">
        <v>6963</v>
      </c>
      <c r="D396" s="342" t="s">
        <v>1954</v>
      </c>
      <c r="E396" s="342" t="s">
        <v>6950</v>
      </c>
      <c r="F396" s="342" t="s">
        <v>7482</v>
      </c>
    </row>
    <row r="397" spans="1:6">
      <c r="A397" s="342" t="s">
        <v>2210</v>
      </c>
      <c r="B397" s="342">
        <v>0.1</v>
      </c>
      <c r="C397" s="342" t="s">
        <v>6997</v>
      </c>
      <c r="D397" s="342" t="s">
        <v>6998</v>
      </c>
      <c r="E397" s="342" t="s">
        <v>6950</v>
      </c>
      <c r="F397" s="342" t="s">
        <v>7496</v>
      </c>
    </row>
    <row r="398" spans="1:6">
      <c r="A398" s="342" t="s">
        <v>4055</v>
      </c>
      <c r="B398" s="342">
        <v>0.1</v>
      </c>
      <c r="C398" s="342" t="s">
        <v>7018</v>
      </c>
      <c r="D398" s="342" t="s">
        <v>2183</v>
      </c>
      <c r="E398" s="342" t="s">
        <v>6950</v>
      </c>
      <c r="F398" s="342" t="s">
        <v>7499</v>
      </c>
    </row>
    <row r="399" spans="1:6">
      <c r="A399" s="342" t="s">
        <v>2211</v>
      </c>
      <c r="B399" s="342">
        <v>8.9999999999999993E-3</v>
      </c>
      <c r="C399" s="342" t="s">
        <v>6952</v>
      </c>
      <c r="D399" s="342" t="s">
        <v>1912</v>
      </c>
      <c r="E399" s="342" t="s">
        <v>6950</v>
      </c>
      <c r="F399" s="342" t="s">
        <v>7475</v>
      </c>
    </row>
    <row r="400" spans="1:6">
      <c r="A400" s="342" t="s">
        <v>4057</v>
      </c>
      <c r="B400" s="342">
        <v>0.1</v>
      </c>
      <c r="C400" s="342" t="s">
        <v>7018</v>
      </c>
      <c r="D400" s="342" t="s">
        <v>2183</v>
      </c>
      <c r="E400" s="342" t="s">
        <v>6950</v>
      </c>
      <c r="F400" s="342" t="s">
        <v>7499</v>
      </c>
    </row>
    <row r="401" spans="1:6">
      <c r="A401" s="342" t="s">
        <v>4058</v>
      </c>
      <c r="B401" s="342">
        <v>0.1</v>
      </c>
      <c r="C401" s="342" t="s">
        <v>7018</v>
      </c>
      <c r="D401" s="342" t="s">
        <v>2183</v>
      </c>
      <c r="E401" s="342" t="s">
        <v>6950</v>
      </c>
      <c r="F401" s="342" t="s">
        <v>7499</v>
      </c>
    </row>
    <row r="402" spans="1:6">
      <c r="A402" s="342" t="s">
        <v>2212</v>
      </c>
      <c r="B402" s="342">
        <v>0.1</v>
      </c>
      <c r="C402" s="342" t="s">
        <v>6961</v>
      </c>
      <c r="D402" s="342" t="s">
        <v>6962</v>
      </c>
      <c r="E402" s="342" t="s">
        <v>6950</v>
      </c>
      <c r="F402" s="342" t="s">
        <v>7481</v>
      </c>
    </row>
    <row r="403" spans="1:6">
      <c r="A403" s="342" t="s">
        <v>2213</v>
      </c>
      <c r="B403" s="342">
        <v>8.9999999999999993E-3</v>
      </c>
      <c r="C403" s="342" t="s">
        <v>6952</v>
      </c>
      <c r="D403" s="342" t="s">
        <v>1912</v>
      </c>
      <c r="E403" s="342" t="s">
        <v>6950</v>
      </c>
      <c r="F403" s="342" t="s">
        <v>7475</v>
      </c>
    </row>
    <row r="404" spans="1:6">
      <c r="A404" s="342" t="s">
        <v>2214</v>
      </c>
      <c r="B404" s="342">
        <v>0.1</v>
      </c>
      <c r="C404" s="342" t="s">
        <v>6957</v>
      </c>
      <c r="D404" s="342" t="s">
        <v>1941</v>
      </c>
      <c r="E404" s="342" t="s">
        <v>6950</v>
      </c>
      <c r="F404" s="342" t="s">
        <v>7478</v>
      </c>
    </row>
    <row r="405" spans="1:6">
      <c r="A405" s="342" t="s">
        <v>7025</v>
      </c>
      <c r="B405" s="342">
        <v>1E-3</v>
      </c>
      <c r="C405" s="342" t="s">
        <v>6948</v>
      </c>
      <c r="D405" s="342" t="s">
        <v>6949</v>
      </c>
      <c r="E405" s="342" t="s">
        <v>6950</v>
      </c>
      <c r="F405" s="342" t="s">
        <v>7473</v>
      </c>
    </row>
    <row r="406" spans="1:6">
      <c r="A406" s="342" t="s">
        <v>2215</v>
      </c>
      <c r="B406" s="342">
        <v>8.9999999999999993E-3</v>
      </c>
      <c r="C406" s="342" t="s">
        <v>6952</v>
      </c>
      <c r="D406" s="342" t="s">
        <v>1912</v>
      </c>
      <c r="E406" s="342" t="s">
        <v>6950</v>
      </c>
      <c r="F406" s="342" t="s">
        <v>7475</v>
      </c>
    </row>
    <row r="407" spans="1:6">
      <c r="A407" s="342" t="s">
        <v>2216</v>
      </c>
      <c r="B407" s="342">
        <v>0.01</v>
      </c>
      <c r="C407" s="342" t="s">
        <v>6951</v>
      </c>
      <c r="D407" s="342" t="s">
        <v>477</v>
      </c>
      <c r="E407" s="342" t="s">
        <v>6950</v>
      </c>
      <c r="F407" s="342" t="s">
        <v>7474</v>
      </c>
    </row>
    <row r="408" spans="1:6">
      <c r="A408" s="342" t="s">
        <v>2217</v>
      </c>
      <c r="B408" s="342">
        <v>0.01</v>
      </c>
      <c r="C408" s="342" t="s">
        <v>6951</v>
      </c>
      <c r="D408" s="342" t="s">
        <v>477</v>
      </c>
      <c r="E408" s="342" t="s">
        <v>6950</v>
      </c>
      <c r="F408" s="342" t="s">
        <v>7474</v>
      </c>
    </row>
    <row r="409" spans="1:6">
      <c r="A409" s="342" t="s">
        <v>2218</v>
      </c>
      <c r="B409" s="342">
        <v>0.01</v>
      </c>
      <c r="C409" s="342" t="s">
        <v>6963</v>
      </c>
      <c r="D409" s="342" t="s">
        <v>1954</v>
      </c>
      <c r="E409" s="342" t="s">
        <v>6950</v>
      </c>
      <c r="F409" s="342" t="s">
        <v>7482</v>
      </c>
    </row>
    <row r="410" spans="1:6">
      <c r="A410" s="342" t="s">
        <v>2219</v>
      </c>
      <c r="B410" s="342">
        <v>8.9999999999999993E-3</v>
      </c>
      <c r="C410" s="342" t="s">
        <v>6952</v>
      </c>
      <c r="D410" s="342" t="s">
        <v>1912</v>
      </c>
      <c r="E410" s="342" t="s">
        <v>6950</v>
      </c>
      <c r="F410" s="342" t="s">
        <v>7475</v>
      </c>
    </row>
    <row r="411" spans="1:6">
      <c r="A411" s="342" t="s">
        <v>2220</v>
      </c>
      <c r="B411" s="342">
        <v>0.01</v>
      </c>
      <c r="C411" s="342" t="s">
        <v>6951</v>
      </c>
      <c r="D411" s="342" t="s">
        <v>477</v>
      </c>
      <c r="E411" s="342" t="s">
        <v>6950</v>
      </c>
      <c r="F411" s="342" t="s">
        <v>7474</v>
      </c>
    </row>
    <row r="412" spans="1:6">
      <c r="A412" s="342" t="s">
        <v>2221</v>
      </c>
      <c r="B412" s="342">
        <v>0.01</v>
      </c>
      <c r="C412" s="342" t="s">
        <v>6951</v>
      </c>
      <c r="D412" s="342" t="s">
        <v>477</v>
      </c>
      <c r="E412" s="342" t="s">
        <v>6950</v>
      </c>
      <c r="F412" s="342" t="s">
        <v>7474</v>
      </c>
    </row>
    <row r="413" spans="1:6">
      <c r="A413" s="342" t="s">
        <v>2222</v>
      </c>
      <c r="B413" s="342">
        <v>8.9999999999999993E-3</v>
      </c>
      <c r="C413" s="342" t="s">
        <v>6952</v>
      </c>
      <c r="D413" s="342" t="s">
        <v>1912</v>
      </c>
      <c r="E413" s="342" t="s">
        <v>6950</v>
      </c>
      <c r="F413" s="342" t="s">
        <v>7475</v>
      </c>
    </row>
    <row r="414" spans="1:6">
      <c r="A414" s="342" t="s">
        <v>2223</v>
      </c>
      <c r="B414" s="342">
        <v>0.1</v>
      </c>
      <c r="C414" s="342" t="s">
        <v>7018</v>
      </c>
      <c r="D414" s="342" t="s">
        <v>2183</v>
      </c>
      <c r="E414" s="342" t="s">
        <v>6950</v>
      </c>
      <c r="F414" s="342" t="s">
        <v>7499</v>
      </c>
    </row>
    <row r="415" spans="1:6">
      <c r="A415" s="342" t="s">
        <v>2224</v>
      </c>
      <c r="B415" s="342">
        <v>0.1</v>
      </c>
      <c r="C415" s="342" t="s">
        <v>7018</v>
      </c>
      <c r="D415" s="342" t="s">
        <v>2183</v>
      </c>
      <c r="E415" s="342" t="s">
        <v>6950</v>
      </c>
      <c r="F415" s="342" t="s">
        <v>7499</v>
      </c>
    </row>
    <row r="416" spans="1:6">
      <c r="A416" s="342" t="s">
        <v>2225</v>
      </c>
      <c r="B416" s="342">
        <v>0.1</v>
      </c>
      <c r="C416" s="342" t="s">
        <v>7018</v>
      </c>
      <c r="D416" s="342" t="s">
        <v>2183</v>
      </c>
      <c r="E416" s="342" t="s">
        <v>6950</v>
      </c>
      <c r="F416" s="342" t="s">
        <v>7499</v>
      </c>
    </row>
    <row r="417" spans="1:6">
      <c r="A417" s="342" t="s">
        <v>2226</v>
      </c>
      <c r="B417" s="342">
        <v>8.9999999999999993E-3</v>
      </c>
      <c r="C417" s="342" t="s">
        <v>6952</v>
      </c>
      <c r="D417" s="342" t="s">
        <v>1912</v>
      </c>
      <c r="E417" s="342" t="s">
        <v>6950</v>
      </c>
      <c r="F417" s="342" t="s">
        <v>7475</v>
      </c>
    </row>
    <row r="418" spans="1:6">
      <c r="A418" s="342" t="s">
        <v>2227</v>
      </c>
      <c r="B418" s="342">
        <v>0.01</v>
      </c>
      <c r="C418" s="342" t="s">
        <v>6951</v>
      </c>
      <c r="D418" s="342" t="s">
        <v>477</v>
      </c>
      <c r="E418" s="342" t="s">
        <v>6950</v>
      </c>
      <c r="F418" s="342" t="s">
        <v>7474</v>
      </c>
    </row>
    <row r="419" spans="1:6">
      <c r="A419" s="342" t="s">
        <v>2228</v>
      </c>
      <c r="B419" s="342">
        <v>8.9999999999999993E-3</v>
      </c>
      <c r="C419" s="342" t="s">
        <v>6952</v>
      </c>
      <c r="D419" s="342" t="s">
        <v>1912</v>
      </c>
      <c r="E419" s="342" t="s">
        <v>6950</v>
      </c>
      <c r="F419" s="342" t="s">
        <v>7475</v>
      </c>
    </row>
    <row r="420" spans="1:6">
      <c r="A420" s="342" t="s">
        <v>2229</v>
      </c>
      <c r="B420" s="342">
        <v>0.01</v>
      </c>
      <c r="C420" s="342" t="s">
        <v>6951</v>
      </c>
      <c r="D420" s="342" t="s">
        <v>477</v>
      </c>
      <c r="E420" s="342" t="s">
        <v>6950</v>
      </c>
      <c r="F420" s="342" t="s">
        <v>7474</v>
      </c>
    </row>
    <row r="421" spans="1:6">
      <c r="A421" s="342" t="s">
        <v>2230</v>
      </c>
      <c r="B421" s="342">
        <v>0.1</v>
      </c>
      <c r="C421" s="342" t="s">
        <v>7026</v>
      </c>
      <c r="D421" s="342" t="s">
        <v>7027</v>
      </c>
      <c r="E421" s="342" t="s">
        <v>6950</v>
      </c>
      <c r="F421" s="342" t="s">
        <v>7500</v>
      </c>
    </row>
    <row r="422" spans="1:6">
      <c r="A422" s="342" t="s">
        <v>2231</v>
      </c>
      <c r="B422" s="342">
        <v>0.01</v>
      </c>
      <c r="C422" s="342" t="s">
        <v>6953</v>
      </c>
      <c r="D422" s="342" t="s">
        <v>1914</v>
      </c>
      <c r="E422" s="342" t="s">
        <v>6950</v>
      </c>
      <c r="F422" s="342" t="s">
        <v>7476</v>
      </c>
    </row>
    <row r="423" spans="1:6">
      <c r="A423" s="342" t="s">
        <v>2232</v>
      </c>
      <c r="B423" s="342">
        <v>0.01</v>
      </c>
      <c r="C423" s="342" t="s">
        <v>6953</v>
      </c>
      <c r="D423" s="342" t="s">
        <v>1914</v>
      </c>
      <c r="E423" s="342" t="s">
        <v>6950</v>
      </c>
      <c r="F423" s="342" t="s">
        <v>7476</v>
      </c>
    </row>
    <row r="424" spans="1:6">
      <c r="A424" s="342" t="s">
        <v>7028</v>
      </c>
      <c r="B424" s="342">
        <v>0.1</v>
      </c>
      <c r="C424" s="342" t="s">
        <v>6977</v>
      </c>
      <c r="D424" s="342" t="s">
        <v>6978</v>
      </c>
      <c r="E424" s="342" t="s">
        <v>6950</v>
      </c>
      <c r="F424" s="342" t="s">
        <v>7488</v>
      </c>
    </row>
    <row r="425" spans="1:6">
      <c r="A425" s="342" t="s">
        <v>4076</v>
      </c>
      <c r="B425" s="342">
        <v>1E-3</v>
      </c>
      <c r="C425" s="342" t="s">
        <v>6948</v>
      </c>
      <c r="D425" s="342" t="s">
        <v>6949</v>
      </c>
      <c r="E425" s="342" t="s">
        <v>6950</v>
      </c>
      <c r="F425" s="342" t="s">
        <v>7473</v>
      </c>
    </row>
    <row r="426" spans="1:6">
      <c r="A426" s="342" t="s">
        <v>2233</v>
      </c>
      <c r="B426" s="342">
        <v>0.01</v>
      </c>
      <c r="C426" s="342" t="s">
        <v>6953</v>
      </c>
      <c r="D426" s="342" t="s">
        <v>1914</v>
      </c>
      <c r="E426" s="342" t="s">
        <v>6950</v>
      </c>
      <c r="F426" s="342" t="s">
        <v>7476</v>
      </c>
    </row>
    <row r="427" spans="1:6">
      <c r="A427" s="342" t="s">
        <v>2234</v>
      </c>
      <c r="B427" s="342">
        <v>0.01</v>
      </c>
      <c r="C427" s="342" t="s">
        <v>6951</v>
      </c>
      <c r="D427" s="342" t="s">
        <v>477</v>
      </c>
      <c r="E427" s="342" t="s">
        <v>6950</v>
      </c>
      <c r="F427" s="342" t="s">
        <v>7474</v>
      </c>
    </row>
    <row r="428" spans="1:6">
      <c r="A428" s="342" t="s">
        <v>4077</v>
      </c>
      <c r="B428" s="342">
        <v>1E-3</v>
      </c>
      <c r="C428" s="342" t="s">
        <v>6948</v>
      </c>
      <c r="D428" s="342" t="s">
        <v>6949</v>
      </c>
      <c r="E428" s="342" t="s">
        <v>6950</v>
      </c>
      <c r="F428" s="342" t="s">
        <v>7473</v>
      </c>
    </row>
    <row r="429" spans="1:6">
      <c r="A429" s="342" t="s">
        <v>2235</v>
      </c>
      <c r="B429" s="342">
        <v>0.01</v>
      </c>
      <c r="C429" s="342" t="s">
        <v>6951</v>
      </c>
      <c r="D429" s="342" t="s">
        <v>477</v>
      </c>
      <c r="E429" s="342" t="s">
        <v>6950</v>
      </c>
      <c r="F429" s="342" t="s">
        <v>7474</v>
      </c>
    </row>
    <row r="430" spans="1:6">
      <c r="A430" s="342" t="s">
        <v>2236</v>
      </c>
      <c r="B430" s="342">
        <v>0.01</v>
      </c>
      <c r="C430" s="342" t="s">
        <v>6963</v>
      </c>
      <c r="D430" s="342" t="s">
        <v>1954</v>
      </c>
      <c r="E430" s="342" t="s">
        <v>6950</v>
      </c>
      <c r="F430" s="342" t="s">
        <v>7482</v>
      </c>
    </row>
    <row r="431" spans="1:6">
      <c r="A431" s="342" t="s">
        <v>2237</v>
      </c>
      <c r="B431" s="342">
        <v>0.01</v>
      </c>
      <c r="C431" s="342" t="s">
        <v>6953</v>
      </c>
      <c r="D431" s="342" t="s">
        <v>1914</v>
      </c>
      <c r="E431" s="342" t="s">
        <v>6950</v>
      </c>
      <c r="F431" s="342" t="s">
        <v>7476</v>
      </c>
    </row>
    <row r="432" spans="1:6">
      <c r="A432" s="342" t="s">
        <v>2238</v>
      </c>
      <c r="B432" s="342">
        <v>0.01</v>
      </c>
      <c r="C432" s="342" t="s">
        <v>6951</v>
      </c>
      <c r="D432" s="342" t="s">
        <v>477</v>
      </c>
      <c r="E432" s="342" t="s">
        <v>6950</v>
      </c>
      <c r="F432" s="342" t="s">
        <v>7474</v>
      </c>
    </row>
    <row r="433" spans="1:6">
      <c r="A433" s="342" t="s">
        <v>4079</v>
      </c>
      <c r="B433" s="342">
        <v>1E-3</v>
      </c>
      <c r="C433" s="342" t="s">
        <v>6948</v>
      </c>
      <c r="D433" s="342" t="s">
        <v>6949</v>
      </c>
      <c r="E433" s="342" t="s">
        <v>6950</v>
      </c>
      <c r="F433" s="342" t="s">
        <v>7473</v>
      </c>
    </row>
    <row r="434" spans="1:6">
      <c r="A434" s="342" t="s">
        <v>2239</v>
      </c>
      <c r="B434" s="342">
        <v>0.01</v>
      </c>
      <c r="C434" s="342" t="s">
        <v>6953</v>
      </c>
      <c r="D434" s="342" t="s">
        <v>1914</v>
      </c>
      <c r="E434" s="342" t="s">
        <v>6950</v>
      </c>
      <c r="F434" s="342" t="s">
        <v>7476</v>
      </c>
    </row>
    <row r="435" spans="1:6">
      <c r="A435" s="342" t="s">
        <v>2240</v>
      </c>
      <c r="B435" s="342">
        <v>0.01</v>
      </c>
      <c r="C435" s="342" t="s">
        <v>6951</v>
      </c>
      <c r="D435" s="342" t="s">
        <v>477</v>
      </c>
      <c r="E435" s="342" t="s">
        <v>6950</v>
      </c>
      <c r="F435" s="342" t="s">
        <v>7474</v>
      </c>
    </row>
    <row r="436" spans="1:6">
      <c r="A436" s="342" t="s">
        <v>2241</v>
      </c>
      <c r="B436" s="342">
        <v>1E-3</v>
      </c>
      <c r="C436" s="342" t="s">
        <v>6959</v>
      </c>
      <c r="D436" s="342" t="s">
        <v>6960</v>
      </c>
      <c r="E436" s="342" t="s">
        <v>6950</v>
      </c>
      <c r="F436" s="342" t="s">
        <v>7480</v>
      </c>
    </row>
    <row r="437" spans="1:6">
      <c r="A437" s="342" t="s">
        <v>2242</v>
      </c>
      <c r="B437" s="342">
        <v>8.9999999999999993E-3</v>
      </c>
      <c r="C437" s="342" t="s">
        <v>6952</v>
      </c>
      <c r="D437" s="342" t="s">
        <v>1912</v>
      </c>
      <c r="E437" s="342" t="s">
        <v>6950</v>
      </c>
      <c r="F437" s="342" t="s">
        <v>7475</v>
      </c>
    </row>
    <row r="438" spans="1:6">
      <c r="A438" s="342" t="s">
        <v>2243</v>
      </c>
      <c r="B438" s="342">
        <v>8.9999999999999993E-3</v>
      </c>
      <c r="C438" s="342" t="s">
        <v>6952</v>
      </c>
      <c r="D438" s="342" t="s">
        <v>1912</v>
      </c>
      <c r="E438" s="342" t="s">
        <v>6950</v>
      </c>
      <c r="F438" s="342" t="s">
        <v>7475</v>
      </c>
    </row>
    <row r="439" spans="1:6">
      <c r="A439" s="342" t="s">
        <v>2244</v>
      </c>
      <c r="B439" s="342">
        <v>0.01</v>
      </c>
      <c r="C439" s="342" t="s">
        <v>6953</v>
      </c>
      <c r="D439" s="342" t="s">
        <v>1914</v>
      </c>
      <c r="E439" s="342" t="s">
        <v>6950</v>
      </c>
      <c r="F439" s="342" t="s">
        <v>7476</v>
      </c>
    </row>
    <row r="440" spans="1:6">
      <c r="A440" s="342" t="s">
        <v>7029</v>
      </c>
      <c r="B440" s="342">
        <v>0.1</v>
      </c>
      <c r="C440" s="342" t="s">
        <v>6961</v>
      </c>
      <c r="D440" s="342" t="s">
        <v>6962</v>
      </c>
      <c r="E440" s="342" t="s">
        <v>6950</v>
      </c>
      <c r="F440" s="342" t="s">
        <v>7481</v>
      </c>
    </row>
    <row r="441" spans="1:6">
      <c r="A441" s="342" t="s">
        <v>7030</v>
      </c>
      <c r="B441" s="342">
        <v>1E-3</v>
      </c>
      <c r="C441" s="342" t="s">
        <v>6948</v>
      </c>
      <c r="D441" s="342" t="s">
        <v>6949</v>
      </c>
      <c r="E441" s="342" t="s">
        <v>6950</v>
      </c>
      <c r="F441" s="342" t="s">
        <v>7473</v>
      </c>
    </row>
    <row r="442" spans="1:6">
      <c r="A442" s="342" t="s">
        <v>4083</v>
      </c>
      <c r="B442" s="342">
        <v>1E-3</v>
      </c>
      <c r="C442" s="342" t="s">
        <v>6948</v>
      </c>
      <c r="D442" s="342" t="s">
        <v>6949</v>
      </c>
      <c r="E442" s="342" t="s">
        <v>6950</v>
      </c>
      <c r="F442" s="342" t="s">
        <v>7473</v>
      </c>
    </row>
    <row r="443" spans="1:6">
      <c r="A443" s="342" t="s">
        <v>2245</v>
      </c>
      <c r="B443" s="342">
        <v>0.01</v>
      </c>
      <c r="C443" s="342" t="s">
        <v>6953</v>
      </c>
      <c r="D443" s="342" t="s">
        <v>1914</v>
      </c>
      <c r="E443" s="342" t="s">
        <v>6950</v>
      </c>
      <c r="F443" s="342" t="s">
        <v>7476</v>
      </c>
    </row>
    <row r="444" spans="1:6">
      <c r="A444" s="342" t="s">
        <v>2246</v>
      </c>
      <c r="B444" s="342">
        <v>0.01</v>
      </c>
      <c r="C444" s="342" t="s">
        <v>6951</v>
      </c>
      <c r="D444" s="342" t="s">
        <v>477</v>
      </c>
      <c r="E444" s="342" t="s">
        <v>6950</v>
      </c>
      <c r="F444" s="342" t="s">
        <v>7474</v>
      </c>
    </row>
    <row r="445" spans="1:6">
      <c r="A445" s="342" t="s">
        <v>2247</v>
      </c>
      <c r="B445" s="342">
        <v>8.9999999999999993E-3</v>
      </c>
      <c r="C445" s="342" t="s">
        <v>6952</v>
      </c>
      <c r="D445" s="342" t="s">
        <v>1912</v>
      </c>
      <c r="E445" s="342" t="s">
        <v>6950</v>
      </c>
      <c r="F445" s="342" t="s">
        <v>7475</v>
      </c>
    </row>
    <row r="446" spans="1:6">
      <c r="A446" s="342" t="s">
        <v>4085</v>
      </c>
      <c r="B446" s="342">
        <v>1E-3</v>
      </c>
      <c r="C446" s="342" t="s">
        <v>6948</v>
      </c>
      <c r="D446" s="342" t="s">
        <v>6949</v>
      </c>
      <c r="E446" s="342" t="s">
        <v>6950</v>
      </c>
      <c r="F446" s="342" t="s">
        <v>7473</v>
      </c>
    </row>
    <row r="447" spans="1:6">
      <c r="A447" s="342" t="s">
        <v>7031</v>
      </c>
      <c r="B447" s="342">
        <v>1E-3</v>
      </c>
      <c r="C447" s="342" t="s">
        <v>6948</v>
      </c>
      <c r="D447" s="342" t="s">
        <v>6949</v>
      </c>
      <c r="E447" s="342" t="s">
        <v>6950</v>
      </c>
      <c r="F447" s="342" t="s">
        <v>7473</v>
      </c>
    </row>
    <row r="448" spans="1:6">
      <c r="A448" s="342" t="s">
        <v>7032</v>
      </c>
      <c r="B448" s="342">
        <v>1E-3</v>
      </c>
      <c r="C448" s="342" t="s">
        <v>6948</v>
      </c>
      <c r="D448" s="342" t="s">
        <v>6949</v>
      </c>
      <c r="E448" s="342" t="s">
        <v>6950</v>
      </c>
      <c r="F448" s="342" t="s">
        <v>7473</v>
      </c>
    </row>
    <row r="449" spans="1:6">
      <c r="A449" s="342" t="s">
        <v>2248</v>
      </c>
      <c r="B449" s="342">
        <v>0.1</v>
      </c>
      <c r="C449" s="342" t="s">
        <v>6968</v>
      </c>
      <c r="D449" s="342" t="s">
        <v>1975</v>
      </c>
      <c r="E449" s="342" t="s">
        <v>6950</v>
      </c>
      <c r="F449" s="342" t="s">
        <v>7485</v>
      </c>
    </row>
    <row r="450" spans="1:6">
      <c r="A450" s="342" t="s">
        <v>4089</v>
      </c>
      <c r="B450" s="342">
        <v>1E-3</v>
      </c>
      <c r="C450" s="342" t="s">
        <v>6948</v>
      </c>
      <c r="D450" s="342" t="s">
        <v>6949</v>
      </c>
      <c r="E450" s="342" t="s">
        <v>6950</v>
      </c>
      <c r="F450" s="342" t="s">
        <v>7473</v>
      </c>
    </row>
    <row r="451" spans="1:6">
      <c r="A451" s="342" t="s">
        <v>2249</v>
      </c>
      <c r="B451" s="342">
        <v>0.01</v>
      </c>
      <c r="C451" s="342" t="s">
        <v>6963</v>
      </c>
      <c r="D451" s="342" t="s">
        <v>1954</v>
      </c>
      <c r="E451" s="342" t="s">
        <v>6950</v>
      </c>
      <c r="F451" s="342" t="s">
        <v>7482</v>
      </c>
    </row>
    <row r="452" spans="1:6">
      <c r="A452" s="342" t="s">
        <v>2250</v>
      </c>
      <c r="B452" s="342">
        <v>0.01</v>
      </c>
      <c r="C452" s="342" t="s">
        <v>6951</v>
      </c>
      <c r="D452" s="342" t="s">
        <v>477</v>
      </c>
      <c r="E452" s="342" t="s">
        <v>6950</v>
      </c>
      <c r="F452" s="342" t="s">
        <v>7474</v>
      </c>
    </row>
    <row r="453" spans="1:6">
      <c r="A453" s="342" t="s">
        <v>2251</v>
      </c>
      <c r="B453" s="342">
        <v>0.01</v>
      </c>
      <c r="C453" s="342" t="s">
        <v>6953</v>
      </c>
      <c r="D453" s="342" t="s">
        <v>1914</v>
      </c>
      <c r="E453" s="342" t="s">
        <v>6950</v>
      </c>
      <c r="F453" s="342" t="s">
        <v>7476</v>
      </c>
    </row>
    <row r="454" spans="1:6">
      <c r="A454" s="342" t="s">
        <v>7033</v>
      </c>
      <c r="B454" s="342">
        <v>1E-3</v>
      </c>
      <c r="C454" s="342" t="s">
        <v>6948</v>
      </c>
      <c r="D454" s="342" t="s">
        <v>6949</v>
      </c>
      <c r="E454" s="342" t="s">
        <v>6950</v>
      </c>
      <c r="F454" s="342" t="s">
        <v>7473</v>
      </c>
    </row>
    <row r="455" spans="1:6">
      <c r="A455" s="342" t="s">
        <v>2252</v>
      </c>
      <c r="B455" s="342">
        <v>0.1</v>
      </c>
      <c r="C455" s="342" t="s">
        <v>6964</v>
      </c>
      <c r="D455" s="342" t="s">
        <v>6965</v>
      </c>
      <c r="E455" s="342" t="s">
        <v>6950</v>
      </c>
      <c r="F455" s="342" t="s">
        <v>7483</v>
      </c>
    </row>
    <row r="456" spans="1:6">
      <c r="A456" s="342" t="s">
        <v>2253</v>
      </c>
      <c r="B456" s="342">
        <v>0.01</v>
      </c>
      <c r="C456" s="342" t="s">
        <v>6953</v>
      </c>
      <c r="D456" s="342" t="s">
        <v>1914</v>
      </c>
      <c r="E456" s="342" t="s">
        <v>6950</v>
      </c>
      <c r="F456" s="342" t="s">
        <v>7476</v>
      </c>
    </row>
    <row r="457" spans="1:6">
      <c r="A457" s="342" t="s">
        <v>4093</v>
      </c>
      <c r="B457" s="342">
        <v>1E-3</v>
      </c>
      <c r="C457" s="342" t="s">
        <v>6948</v>
      </c>
      <c r="D457" s="342" t="s">
        <v>6949</v>
      </c>
      <c r="E457" s="342" t="s">
        <v>6950</v>
      </c>
      <c r="F457" s="342" t="s">
        <v>7473</v>
      </c>
    </row>
    <row r="458" spans="1:6">
      <c r="A458" s="342" t="s">
        <v>2254</v>
      </c>
      <c r="B458" s="342">
        <v>0.01</v>
      </c>
      <c r="C458" s="342" t="s">
        <v>6951</v>
      </c>
      <c r="D458" s="342" t="s">
        <v>477</v>
      </c>
      <c r="E458" s="342" t="s">
        <v>6950</v>
      </c>
      <c r="F458" s="342" t="s">
        <v>7474</v>
      </c>
    </row>
    <row r="459" spans="1:6">
      <c r="A459" s="342" t="s">
        <v>2255</v>
      </c>
      <c r="B459" s="342">
        <v>0.1</v>
      </c>
      <c r="C459" s="342" t="s">
        <v>6966</v>
      </c>
      <c r="D459" s="342" t="s">
        <v>1968</v>
      </c>
      <c r="E459" s="342" t="s">
        <v>6950</v>
      </c>
      <c r="F459" s="342" t="s">
        <v>7484</v>
      </c>
    </row>
    <row r="460" spans="1:6">
      <c r="A460" s="342" t="s">
        <v>4095</v>
      </c>
      <c r="B460" s="342">
        <v>1E-3</v>
      </c>
      <c r="C460" s="342" t="s">
        <v>6948</v>
      </c>
      <c r="D460" s="342" t="s">
        <v>6949</v>
      </c>
      <c r="E460" s="342" t="s">
        <v>6950</v>
      </c>
      <c r="F460" s="342" t="s">
        <v>7473</v>
      </c>
    </row>
    <row r="461" spans="1:6">
      <c r="A461" s="342" t="s">
        <v>2256</v>
      </c>
      <c r="B461" s="342">
        <v>8.9999999999999993E-3</v>
      </c>
      <c r="C461" s="342" t="s">
        <v>6952</v>
      </c>
      <c r="D461" s="342" t="s">
        <v>1912</v>
      </c>
      <c r="E461" s="342" t="s">
        <v>6950</v>
      </c>
      <c r="F461" s="342" t="s">
        <v>7475</v>
      </c>
    </row>
    <row r="462" spans="1:6">
      <c r="A462" s="342" t="s">
        <v>4097</v>
      </c>
      <c r="B462" s="342">
        <v>1E-3</v>
      </c>
      <c r="C462" s="342" t="s">
        <v>6948</v>
      </c>
      <c r="D462" s="342" t="s">
        <v>6949</v>
      </c>
      <c r="E462" s="342" t="s">
        <v>6950</v>
      </c>
      <c r="F462" s="342" t="s">
        <v>7473</v>
      </c>
    </row>
    <row r="463" spans="1:6">
      <c r="A463" s="342" t="s">
        <v>2257</v>
      </c>
      <c r="B463" s="342">
        <v>8.9999999999999993E-3</v>
      </c>
      <c r="C463" s="342" t="s">
        <v>6952</v>
      </c>
      <c r="D463" s="342" t="s">
        <v>1912</v>
      </c>
      <c r="E463" s="342" t="s">
        <v>6950</v>
      </c>
      <c r="F463" s="342" t="s">
        <v>7475</v>
      </c>
    </row>
    <row r="464" spans="1:6">
      <c r="A464" s="342" t="s">
        <v>4098</v>
      </c>
      <c r="B464" s="342">
        <v>1E-3</v>
      </c>
      <c r="C464" s="342" t="s">
        <v>6948</v>
      </c>
      <c r="D464" s="342" t="s">
        <v>6949</v>
      </c>
      <c r="E464" s="342" t="s">
        <v>6950</v>
      </c>
      <c r="F464" s="342" t="s">
        <v>7473</v>
      </c>
    </row>
    <row r="465" spans="1:6">
      <c r="A465" s="342" t="s">
        <v>2258</v>
      </c>
      <c r="B465" s="342">
        <v>0.01</v>
      </c>
      <c r="C465" s="342" t="s">
        <v>6951</v>
      </c>
      <c r="D465" s="342" t="s">
        <v>477</v>
      </c>
      <c r="E465" s="342" t="s">
        <v>6950</v>
      </c>
      <c r="F465" s="342" t="s">
        <v>7474</v>
      </c>
    </row>
    <row r="466" spans="1:6">
      <c r="A466" s="342" t="s">
        <v>2259</v>
      </c>
      <c r="B466" s="342">
        <v>0.1</v>
      </c>
      <c r="C466" s="342" t="s">
        <v>6968</v>
      </c>
      <c r="D466" s="342" t="s">
        <v>1975</v>
      </c>
      <c r="E466" s="342" t="s">
        <v>6950</v>
      </c>
      <c r="F466" s="342" t="s">
        <v>7485</v>
      </c>
    </row>
    <row r="467" spans="1:6">
      <c r="A467" s="342" t="s">
        <v>4099</v>
      </c>
      <c r="B467" s="342">
        <v>1E-3</v>
      </c>
      <c r="C467" s="342" t="s">
        <v>6948</v>
      </c>
      <c r="D467" s="342" t="s">
        <v>6949</v>
      </c>
      <c r="E467" s="342" t="s">
        <v>6950</v>
      </c>
      <c r="F467" s="342" t="s">
        <v>7473</v>
      </c>
    </row>
    <row r="468" spans="1:6">
      <c r="A468" s="342" t="s">
        <v>2260</v>
      </c>
      <c r="B468" s="342">
        <v>0.01</v>
      </c>
      <c r="C468" s="342" t="s">
        <v>6951</v>
      </c>
      <c r="D468" s="342" t="s">
        <v>477</v>
      </c>
      <c r="E468" s="342" t="s">
        <v>6950</v>
      </c>
      <c r="F468" s="342" t="s">
        <v>7474</v>
      </c>
    </row>
    <row r="469" spans="1:6">
      <c r="A469" s="342" t="s">
        <v>2261</v>
      </c>
      <c r="B469" s="342">
        <v>0.1</v>
      </c>
      <c r="C469" s="342" t="s">
        <v>6957</v>
      </c>
      <c r="D469" s="342" t="s">
        <v>1941</v>
      </c>
      <c r="E469" s="342" t="s">
        <v>6950</v>
      </c>
      <c r="F469" s="342" t="s">
        <v>7478</v>
      </c>
    </row>
    <row r="470" spans="1:6">
      <c r="A470" s="342" t="s">
        <v>4102</v>
      </c>
      <c r="B470" s="342">
        <v>1E-3</v>
      </c>
      <c r="C470" s="342" t="s">
        <v>6948</v>
      </c>
      <c r="D470" s="342" t="s">
        <v>6949</v>
      </c>
      <c r="E470" s="342" t="s">
        <v>6950</v>
      </c>
      <c r="F470" s="342" t="s">
        <v>7473</v>
      </c>
    </row>
    <row r="471" spans="1:6">
      <c r="A471" s="342" t="s">
        <v>2262</v>
      </c>
      <c r="B471" s="342">
        <v>0.1</v>
      </c>
      <c r="C471" s="342" t="s">
        <v>6968</v>
      </c>
      <c r="D471" s="342" t="s">
        <v>1975</v>
      </c>
      <c r="E471" s="342" t="s">
        <v>6950</v>
      </c>
      <c r="F471" s="342" t="s">
        <v>7485</v>
      </c>
    </row>
    <row r="472" spans="1:6">
      <c r="A472" s="342" t="s">
        <v>2263</v>
      </c>
      <c r="B472" s="342">
        <v>0.1</v>
      </c>
      <c r="C472" s="342" t="s">
        <v>6968</v>
      </c>
      <c r="D472" s="342" t="s">
        <v>1975</v>
      </c>
      <c r="E472" s="342" t="s">
        <v>6950</v>
      </c>
      <c r="F472" s="342" t="s">
        <v>7485</v>
      </c>
    </row>
    <row r="473" spans="1:6">
      <c r="A473" s="342" t="s">
        <v>2264</v>
      </c>
      <c r="B473" s="342">
        <v>0.1</v>
      </c>
      <c r="C473" s="342" t="s">
        <v>6988</v>
      </c>
      <c r="D473" s="342" t="s">
        <v>2033</v>
      </c>
      <c r="E473" s="342" t="s">
        <v>6950</v>
      </c>
      <c r="F473" s="342" t="s">
        <v>7492</v>
      </c>
    </row>
    <row r="474" spans="1:6">
      <c r="A474" s="342" t="s">
        <v>2265</v>
      </c>
      <c r="B474" s="342">
        <v>8.9999999999999993E-3</v>
      </c>
      <c r="C474" s="342" t="s">
        <v>6952</v>
      </c>
      <c r="D474" s="342" t="s">
        <v>1912</v>
      </c>
      <c r="E474" s="342" t="s">
        <v>6950</v>
      </c>
      <c r="F474" s="342" t="s">
        <v>7475</v>
      </c>
    </row>
    <row r="475" spans="1:6">
      <c r="A475" s="342" t="s">
        <v>7034</v>
      </c>
      <c r="B475" s="342">
        <v>1E-3</v>
      </c>
      <c r="C475" s="342" t="s">
        <v>6948</v>
      </c>
      <c r="D475" s="342" t="s">
        <v>6949</v>
      </c>
      <c r="E475" s="342" t="s">
        <v>6950</v>
      </c>
      <c r="F475" s="342" t="s">
        <v>7473</v>
      </c>
    </row>
    <row r="476" spans="1:6">
      <c r="A476" s="342" t="s">
        <v>2266</v>
      </c>
      <c r="B476" s="342">
        <v>8.9999999999999993E-3</v>
      </c>
      <c r="C476" s="342" t="s">
        <v>6952</v>
      </c>
      <c r="D476" s="342" t="s">
        <v>1912</v>
      </c>
      <c r="E476" s="342" t="s">
        <v>6950</v>
      </c>
      <c r="F476" s="342" t="s">
        <v>7475</v>
      </c>
    </row>
    <row r="477" spans="1:6">
      <c r="A477" s="342" t="s">
        <v>4108</v>
      </c>
      <c r="B477" s="342">
        <v>1E-3</v>
      </c>
      <c r="C477" s="342" t="s">
        <v>6948</v>
      </c>
      <c r="D477" s="342" t="s">
        <v>6949</v>
      </c>
      <c r="E477" s="342" t="s">
        <v>6950</v>
      </c>
      <c r="F477" s="342" t="s">
        <v>7473</v>
      </c>
    </row>
    <row r="478" spans="1:6">
      <c r="A478" s="342" t="s">
        <v>7035</v>
      </c>
      <c r="B478" s="342">
        <v>1E-3</v>
      </c>
      <c r="C478" s="342" t="s">
        <v>6948</v>
      </c>
      <c r="D478" s="342" t="s">
        <v>6949</v>
      </c>
      <c r="E478" s="342" t="s">
        <v>6950</v>
      </c>
      <c r="F478" s="342" t="s">
        <v>7473</v>
      </c>
    </row>
    <row r="479" spans="1:6">
      <c r="A479" s="342" t="s">
        <v>2267</v>
      </c>
      <c r="B479" s="342">
        <v>0.01</v>
      </c>
      <c r="C479" s="342" t="s">
        <v>6953</v>
      </c>
      <c r="D479" s="342" t="s">
        <v>1914</v>
      </c>
      <c r="E479" s="342" t="s">
        <v>6950</v>
      </c>
      <c r="F479" s="342" t="s">
        <v>7476</v>
      </c>
    </row>
    <row r="480" spans="1:6">
      <c r="A480" s="342" t="s">
        <v>4109</v>
      </c>
      <c r="B480" s="342">
        <v>1E-3</v>
      </c>
      <c r="C480" s="342" t="s">
        <v>6948</v>
      </c>
      <c r="D480" s="342" t="s">
        <v>6949</v>
      </c>
      <c r="E480" s="342" t="s">
        <v>6950</v>
      </c>
      <c r="F480" s="342" t="s">
        <v>7473</v>
      </c>
    </row>
    <row r="481" spans="1:6">
      <c r="A481" s="342" t="s">
        <v>4111</v>
      </c>
      <c r="B481" s="342">
        <v>1E-3</v>
      </c>
      <c r="C481" s="342" t="s">
        <v>6948</v>
      </c>
      <c r="D481" s="342" t="s">
        <v>6949</v>
      </c>
      <c r="E481" s="342" t="s">
        <v>6950</v>
      </c>
      <c r="F481" s="342" t="s">
        <v>7473</v>
      </c>
    </row>
    <row r="482" spans="1:6">
      <c r="A482" s="342" t="s">
        <v>2268</v>
      </c>
      <c r="B482" s="342">
        <v>8.9999999999999993E-3</v>
      </c>
      <c r="C482" s="342" t="s">
        <v>6986</v>
      </c>
      <c r="D482" s="342" t="s">
        <v>2026</v>
      </c>
      <c r="E482" s="342" t="s">
        <v>6950</v>
      </c>
      <c r="F482" s="342" t="s">
        <v>7491</v>
      </c>
    </row>
    <row r="483" spans="1:6">
      <c r="A483" s="342" t="s">
        <v>7036</v>
      </c>
      <c r="B483" s="342">
        <v>1E-3</v>
      </c>
      <c r="C483" s="342" t="s">
        <v>6948</v>
      </c>
      <c r="D483" s="342" t="s">
        <v>6949</v>
      </c>
      <c r="E483" s="342" t="s">
        <v>6950</v>
      </c>
      <c r="F483" s="342" t="s">
        <v>7473</v>
      </c>
    </row>
    <row r="484" spans="1:6">
      <c r="A484" s="342" t="s">
        <v>2269</v>
      </c>
      <c r="B484" s="342">
        <v>1E-3</v>
      </c>
      <c r="C484" s="342" t="s">
        <v>6959</v>
      </c>
      <c r="D484" s="342" t="s">
        <v>6960</v>
      </c>
      <c r="E484" s="342" t="s">
        <v>6950</v>
      </c>
      <c r="F484" s="342" t="s">
        <v>7480</v>
      </c>
    </row>
    <row r="485" spans="1:6">
      <c r="A485" s="342" t="s">
        <v>2270</v>
      </c>
      <c r="B485" s="342">
        <v>1E-3</v>
      </c>
      <c r="C485" s="342" t="s">
        <v>6959</v>
      </c>
      <c r="D485" s="342" t="s">
        <v>6960</v>
      </c>
      <c r="E485" s="342" t="s">
        <v>6950</v>
      </c>
      <c r="F485" s="342" t="s">
        <v>7480</v>
      </c>
    </row>
    <row r="486" spans="1:6">
      <c r="A486" s="342" t="s">
        <v>2271</v>
      </c>
      <c r="B486" s="342">
        <v>1E-3</v>
      </c>
      <c r="C486" s="342" t="s">
        <v>6959</v>
      </c>
      <c r="D486" s="342" t="s">
        <v>6960</v>
      </c>
      <c r="E486" s="342" t="s">
        <v>6950</v>
      </c>
      <c r="F486" s="342" t="s">
        <v>7480</v>
      </c>
    </row>
    <row r="487" spans="1:6">
      <c r="A487" s="342" t="s">
        <v>4112</v>
      </c>
      <c r="B487" s="342">
        <v>1E-3</v>
      </c>
      <c r="C487" s="342" t="s">
        <v>6948</v>
      </c>
      <c r="D487" s="342" t="s">
        <v>6949</v>
      </c>
      <c r="E487" s="342" t="s">
        <v>6950</v>
      </c>
      <c r="F487" s="342" t="s">
        <v>7473</v>
      </c>
    </row>
    <row r="488" spans="1:6">
      <c r="A488" s="342" t="s">
        <v>4113</v>
      </c>
      <c r="B488" s="342">
        <v>1E-3</v>
      </c>
      <c r="C488" s="342" t="s">
        <v>6948</v>
      </c>
      <c r="D488" s="342" t="s">
        <v>6949</v>
      </c>
      <c r="E488" s="342" t="s">
        <v>6950</v>
      </c>
      <c r="F488" s="342" t="s">
        <v>7473</v>
      </c>
    </row>
    <row r="489" spans="1:6">
      <c r="A489" s="342" t="s">
        <v>2272</v>
      </c>
      <c r="B489" s="342">
        <v>0.01</v>
      </c>
      <c r="C489" s="342" t="s">
        <v>6953</v>
      </c>
      <c r="D489" s="342" t="s">
        <v>1914</v>
      </c>
      <c r="E489" s="342" t="s">
        <v>6950</v>
      </c>
      <c r="F489" s="342" t="s">
        <v>7476</v>
      </c>
    </row>
    <row r="490" spans="1:6">
      <c r="A490" s="342" t="s">
        <v>2273</v>
      </c>
      <c r="B490" s="342">
        <v>8.9999999999999993E-3</v>
      </c>
      <c r="C490" s="342" t="s">
        <v>6952</v>
      </c>
      <c r="D490" s="342" t="s">
        <v>1912</v>
      </c>
      <c r="E490" s="342" t="s">
        <v>6950</v>
      </c>
      <c r="F490" s="342" t="s">
        <v>7475</v>
      </c>
    </row>
    <row r="491" spans="1:6">
      <c r="A491" s="342" t="s">
        <v>2274</v>
      </c>
      <c r="B491" s="342">
        <v>0.01</v>
      </c>
      <c r="C491" s="342" t="s">
        <v>6953</v>
      </c>
      <c r="D491" s="342" t="s">
        <v>1914</v>
      </c>
      <c r="E491" s="342" t="s">
        <v>6950</v>
      </c>
      <c r="F491" s="342" t="s">
        <v>7476</v>
      </c>
    </row>
    <row r="492" spans="1:6">
      <c r="A492" s="342" t="s">
        <v>7037</v>
      </c>
      <c r="B492" s="342">
        <v>1E-3</v>
      </c>
      <c r="C492" s="342" t="s">
        <v>6948</v>
      </c>
      <c r="D492" s="342" t="s">
        <v>6949</v>
      </c>
      <c r="E492" s="342" t="s">
        <v>6950</v>
      </c>
      <c r="F492" s="342" t="s">
        <v>7473</v>
      </c>
    </row>
    <row r="493" spans="1:6">
      <c r="A493" s="342" t="s">
        <v>2275</v>
      </c>
      <c r="B493" s="342">
        <v>0.1</v>
      </c>
      <c r="C493" s="342" t="s">
        <v>6977</v>
      </c>
      <c r="D493" s="342" t="s">
        <v>6978</v>
      </c>
      <c r="E493" s="342" t="s">
        <v>6950</v>
      </c>
      <c r="F493" s="342" t="s">
        <v>7488</v>
      </c>
    </row>
    <row r="494" spans="1:6">
      <c r="A494" s="342" t="s">
        <v>2276</v>
      </c>
      <c r="B494" s="342">
        <v>0.1</v>
      </c>
      <c r="C494" s="342" t="s">
        <v>6977</v>
      </c>
      <c r="D494" s="342" t="s">
        <v>6978</v>
      </c>
      <c r="E494" s="342" t="s">
        <v>6950</v>
      </c>
      <c r="F494" s="342" t="s">
        <v>7488</v>
      </c>
    </row>
    <row r="495" spans="1:6">
      <c r="A495" s="342" t="s">
        <v>2277</v>
      </c>
      <c r="B495" s="342">
        <v>0.01</v>
      </c>
      <c r="C495" s="342" t="s">
        <v>6951</v>
      </c>
      <c r="D495" s="342" t="s">
        <v>477</v>
      </c>
      <c r="E495" s="342" t="s">
        <v>6950</v>
      </c>
      <c r="F495" s="342" t="s">
        <v>7474</v>
      </c>
    </row>
    <row r="496" spans="1:6">
      <c r="A496" s="342" t="s">
        <v>4119</v>
      </c>
      <c r="B496" s="342">
        <v>1E-3</v>
      </c>
      <c r="C496" s="342" t="s">
        <v>6948</v>
      </c>
      <c r="D496" s="342" t="s">
        <v>6949</v>
      </c>
      <c r="E496" s="342" t="s">
        <v>6950</v>
      </c>
      <c r="F496" s="342" t="s">
        <v>7473</v>
      </c>
    </row>
    <row r="497" spans="1:6">
      <c r="A497" s="342" t="s">
        <v>7038</v>
      </c>
      <c r="B497" s="342">
        <v>0.1</v>
      </c>
      <c r="C497" s="342" t="s">
        <v>6961</v>
      </c>
      <c r="D497" s="342" t="s">
        <v>6962</v>
      </c>
      <c r="E497" s="342" t="s">
        <v>6950</v>
      </c>
      <c r="F497" s="342" t="s">
        <v>7481</v>
      </c>
    </row>
    <row r="498" spans="1:6">
      <c r="A498" s="342" t="s">
        <v>7039</v>
      </c>
      <c r="B498" s="342">
        <v>0.1</v>
      </c>
      <c r="C498" s="342" t="s">
        <v>6961</v>
      </c>
      <c r="D498" s="342" t="s">
        <v>6962</v>
      </c>
      <c r="E498" s="342" t="s">
        <v>6950</v>
      </c>
      <c r="F498" s="342" t="s">
        <v>7481</v>
      </c>
    </row>
    <row r="499" spans="1:6">
      <c r="A499" s="342" t="s">
        <v>7040</v>
      </c>
      <c r="B499" s="342">
        <v>0.1</v>
      </c>
      <c r="C499" s="342" t="s">
        <v>6961</v>
      </c>
      <c r="D499" s="342" t="s">
        <v>6962</v>
      </c>
      <c r="E499" s="342" t="s">
        <v>6950</v>
      </c>
      <c r="F499" s="342" t="s">
        <v>7481</v>
      </c>
    </row>
    <row r="500" spans="1:6">
      <c r="A500" s="342" t="s">
        <v>2278</v>
      </c>
      <c r="B500" s="342">
        <v>0.1</v>
      </c>
      <c r="C500" s="342" t="s">
        <v>6957</v>
      </c>
      <c r="D500" s="342" t="s">
        <v>1941</v>
      </c>
      <c r="E500" s="342" t="s">
        <v>6950</v>
      </c>
      <c r="F500" s="342" t="s">
        <v>7478</v>
      </c>
    </row>
    <row r="501" spans="1:6">
      <c r="A501" s="342" t="s">
        <v>7041</v>
      </c>
      <c r="B501" s="342">
        <v>1E-3</v>
      </c>
      <c r="C501" s="342" t="s">
        <v>6948</v>
      </c>
      <c r="D501" s="342" t="s">
        <v>6949</v>
      </c>
      <c r="E501" s="342" t="s">
        <v>6950</v>
      </c>
      <c r="F501" s="342" t="s">
        <v>7473</v>
      </c>
    </row>
    <row r="502" spans="1:6">
      <c r="A502" s="342" t="s">
        <v>2279</v>
      </c>
      <c r="B502" s="342">
        <v>0.01</v>
      </c>
      <c r="C502" s="342" t="s">
        <v>6963</v>
      </c>
      <c r="D502" s="342" t="s">
        <v>1954</v>
      </c>
      <c r="E502" s="342" t="s">
        <v>6950</v>
      </c>
      <c r="F502" s="342" t="s">
        <v>7482</v>
      </c>
    </row>
    <row r="503" spans="1:6">
      <c r="A503" s="342" t="s">
        <v>4121</v>
      </c>
      <c r="B503" s="342">
        <v>1E-3</v>
      </c>
      <c r="C503" s="342" t="s">
        <v>6948</v>
      </c>
      <c r="D503" s="342" t="s">
        <v>6949</v>
      </c>
      <c r="E503" s="342" t="s">
        <v>6950</v>
      </c>
      <c r="F503" s="342" t="s">
        <v>7473</v>
      </c>
    </row>
    <row r="504" spans="1:6">
      <c r="A504" s="342" t="s">
        <v>7042</v>
      </c>
      <c r="B504" s="342">
        <v>1E-3</v>
      </c>
      <c r="C504" s="342" t="s">
        <v>6948</v>
      </c>
      <c r="D504" s="342" t="s">
        <v>6949</v>
      </c>
      <c r="E504" s="342" t="s">
        <v>6950</v>
      </c>
      <c r="F504" s="342" t="s">
        <v>7473</v>
      </c>
    </row>
    <row r="505" spans="1:6">
      <c r="A505" s="342" t="s">
        <v>2280</v>
      </c>
      <c r="B505" s="342">
        <v>8.9999999999999993E-3</v>
      </c>
      <c r="C505" s="342" t="s">
        <v>6952</v>
      </c>
      <c r="D505" s="342" t="s">
        <v>1912</v>
      </c>
      <c r="E505" s="342" t="s">
        <v>6950</v>
      </c>
      <c r="F505" s="342" t="s">
        <v>7475</v>
      </c>
    </row>
    <row r="506" spans="1:6">
      <c r="A506" s="342" t="s">
        <v>2281</v>
      </c>
      <c r="B506" s="342">
        <v>8.9999999999999993E-3</v>
      </c>
      <c r="C506" s="342" t="s">
        <v>6952</v>
      </c>
      <c r="D506" s="342" t="s">
        <v>1912</v>
      </c>
      <c r="E506" s="342" t="s">
        <v>6950</v>
      </c>
      <c r="F506" s="342" t="s">
        <v>7475</v>
      </c>
    </row>
    <row r="507" spans="1:6">
      <c r="A507" s="342" t="s">
        <v>2282</v>
      </c>
      <c r="B507" s="342">
        <v>0.1</v>
      </c>
      <c r="C507" s="342" t="s">
        <v>6977</v>
      </c>
      <c r="D507" s="342" t="s">
        <v>6978</v>
      </c>
      <c r="E507" s="342" t="s">
        <v>6950</v>
      </c>
      <c r="F507" s="342" t="s">
        <v>7488</v>
      </c>
    </row>
    <row r="508" spans="1:6">
      <c r="A508" s="342" t="s">
        <v>2283</v>
      </c>
      <c r="B508" s="342">
        <v>0.01</v>
      </c>
      <c r="C508" s="342" t="s">
        <v>6953</v>
      </c>
      <c r="D508" s="342" t="s">
        <v>1914</v>
      </c>
      <c r="E508" s="342" t="s">
        <v>6950</v>
      </c>
      <c r="F508" s="342" t="s">
        <v>7476</v>
      </c>
    </row>
    <row r="509" spans="1:6">
      <c r="A509" s="342" t="s">
        <v>4128</v>
      </c>
      <c r="B509" s="342">
        <v>1E-3</v>
      </c>
      <c r="C509" s="342" t="s">
        <v>6948</v>
      </c>
      <c r="D509" s="342" t="s">
        <v>6949</v>
      </c>
      <c r="E509" s="342" t="s">
        <v>6950</v>
      </c>
      <c r="F509" s="342" t="s">
        <v>7473</v>
      </c>
    </row>
    <row r="510" spans="1:6">
      <c r="A510" s="342" t="s">
        <v>7043</v>
      </c>
      <c r="B510" s="342">
        <v>0.1</v>
      </c>
      <c r="C510" s="342" t="s">
        <v>6961</v>
      </c>
      <c r="D510" s="342" t="s">
        <v>6962</v>
      </c>
      <c r="E510" s="342" t="s">
        <v>6950</v>
      </c>
      <c r="F510" s="342" t="s">
        <v>7481</v>
      </c>
    </row>
    <row r="511" spans="1:6">
      <c r="A511" s="342" t="s">
        <v>7044</v>
      </c>
      <c r="B511" s="342">
        <v>0.1</v>
      </c>
      <c r="C511" s="342" t="s">
        <v>6961</v>
      </c>
      <c r="D511" s="342" t="s">
        <v>6962</v>
      </c>
      <c r="E511" s="342" t="s">
        <v>6950</v>
      </c>
      <c r="F511" s="342" t="s">
        <v>7481</v>
      </c>
    </row>
    <row r="512" spans="1:6">
      <c r="A512" s="342" t="s">
        <v>7045</v>
      </c>
      <c r="B512" s="342">
        <v>1E-3</v>
      </c>
      <c r="C512" s="342" t="s">
        <v>6948</v>
      </c>
      <c r="D512" s="342" t="s">
        <v>6949</v>
      </c>
      <c r="E512" s="342" t="s">
        <v>6950</v>
      </c>
      <c r="F512" s="342" t="s">
        <v>7473</v>
      </c>
    </row>
    <row r="513" spans="1:6">
      <c r="A513" s="342" t="s">
        <v>2284</v>
      </c>
      <c r="B513" s="342">
        <v>8.9999999999999993E-3</v>
      </c>
      <c r="C513" s="342" t="s">
        <v>6952</v>
      </c>
      <c r="D513" s="342" t="s">
        <v>1912</v>
      </c>
      <c r="E513" s="342" t="s">
        <v>6950</v>
      </c>
      <c r="F513" s="342" t="s">
        <v>7475</v>
      </c>
    </row>
    <row r="514" spans="1:6">
      <c r="A514" s="342" t="s">
        <v>2285</v>
      </c>
      <c r="B514" s="342">
        <v>8.9999999999999993E-3</v>
      </c>
      <c r="C514" s="342" t="s">
        <v>6952</v>
      </c>
      <c r="D514" s="342" t="s">
        <v>1912</v>
      </c>
      <c r="E514" s="342" t="s">
        <v>6950</v>
      </c>
      <c r="F514" s="342" t="s">
        <v>7475</v>
      </c>
    </row>
    <row r="515" spans="1:6">
      <c r="A515" s="342" t="s">
        <v>7046</v>
      </c>
      <c r="B515" s="342">
        <v>1E-3</v>
      </c>
      <c r="C515" s="342" t="s">
        <v>6948</v>
      </c>
      <c r="D515" s="342" t="s">
        <v>6949</v>
      </c>
      <c r="E515" s="342" t="s">
        <v>6950</v>
      </c>
      <c r="F515" s="342" t="s">
        <v>7473</v>
      </c>
    </row>
    <row r="516" spans="1:6">
      <c r="A516" s="342" t="s">
        <v>2286</v>
      </c>
      <c r="B516" s="342">
        <v>8.9999999999999993E-3</v>
      </c>
      <c r="C516" s="342" t="s">
        <v>6952</v>
      </c>
      <c r="D516" s="342" t="s">
        <v>1912</v>
      </c>
      <c r="E516" s="342" t="s">
        <v>6950</v>
      </c>
      <c r="F516" s="342" t="s">
        <v>7475</v>
      </c>
    </row>
    <row r="517" spans="1:6">
      <c r="A517" s="342" t="s">
        <v>2287</v>
      </c>
      <c r="B517" s="342">
        <v>8.9999999999999993E-3</v>
      </c>
      <c r="C517" s="342" t="s">
        <v>6952</v>
      </c>
      <c r="D517" s="342" t="s">
        <v>1912</v>
      </c>
      <c r="E517" s="342" t="s">
        <v>6950</v>
      </c>
      <c r="F517" s="342" t="s">
        <v>7475</v>
      </c>
    </row>
    <row r="518" spans="1:6">
      <c r="A518" s="342" t="s">
        <v>4131</v>
      </c>
      <c r="B518" s="342">
        <v>1E-3</v>
      </c>
      <c r="C518" s="342" t="s">
        <v>6948</v>
      </c>
      <c r="D518" s="342" t="s">
        <v>6949</v>
      </c>
      <c r="E518" s="342" t="s">
        <v>6950</v>
      </c>
      <c r="F518" s="342" t="s">
        <v>7473</v>
      </c>
    </row>
    <row r="519" spans="1:6">
      <c r="A519" s="342" t="s">
        <v>2288</v>
      </c>
      <c r="B519" s="342">
        <v>0.1</v>
      </c>
      <c r="C519" s="342" t="s">
        <v>6968</v>
      </c>
      <c r="D519" s="342" t="s">
        <v>1975</v>
      </c>
      <c r="E519" s="342" t="s">
        <v>6950</v>
      </c>
      <c r="F519" s="342" t="s">
        <v>7485</v>
      </c>
    </row>
    <row r="520" spans="1:6">
      <c r="A520" s="342" t="s">
        <v>2289</v>
      </c>
      <c r="B520" s="342">
        <v>8.9999999999999993E-3</v>
      </c>
      <c r="C520" s="342" t="s">
        <v>6952</v>
      </c>
      <c r="D520" s="342" t="s">
        <v>1912</v>
      </c>
      <c r="E520" s="342" t="s">
        <v>6950</v>
      </c>
      <c r="F520" s="342" t="s">
        <v>7475</v>
      </c>
    </row>
    <row r="521" spans="1:6">
      <c r="A521" s="342" t="s">
        <v>2290</v>
      </c>
      <c r="B521" s="342">
        <v>0.01</v>
      </c>
      <c r="C521" s="342" t="s">
        <v>6951</v>
      </c>
      <c r="D521" s="342" t="s">
        <v>477</v>
      </c>
      <c r="E521" s="342" t="s">
        <v>6950</v>
      </c>
      <c r="F521" s="342" t="s">
        <v>7474</v>
      </c>
    </row>
    <row r="522" spans="1:6">
      <c r="A522" s="342" t="s">
        <v>2291</v>
      </c>
      <c r="B522" s="342">
        <v>8.9999999999999993E-3</v>
      </c>
      <c r="C522" s="342" t="s">
        <v>6952</v>
      </c>
      <c r="D522" s="342" t="s">
        <v>1912</v>
      </c>
      <c r="E522" s="342" t="s">
        <v>6950</v>
      </c>
      <c r="F522" s="342" t="s">
        <v>7475</v>
      </c>
    </row>
    <row r="523" spans="1:6">
      <c r="A523" s="342" t="s">
        <v>2292</v>
      </c>
      <c r="B523" s="342">
        <v>8.9999999999999993E-3</v>
      </c>
      <c r="C523" s="342" t="s">
        <v>6952</v>
      </c>
      <c r="D523" s="342" t="s">
        <v>1912</v>
      </c>
      <c r="E523" s="342" t="s">
        <v>6950</v>
      </c>
      <c r="F523" s="342" t="s">
        <v>7475</v>
      </c>
    </row>
    <row r="524" spans="1:6">
      <c r="A524" s="342" t="s">
        <v>2293</v>
      </c>
      <c r="B524" s="342">
        <v>0.01</v>
      </c>
      <c r="C524" s="342" t="s">
        <v>6953</v>
      </c>
      <c r="D524" s="342" t="s">
        <v>1914</v>
      </c>
      <c r="E524" s="342" t="s">
        <v>6950</v>
      </c>
      <c r="F524" s="342" t="s">
        <v>7476</v>
      </c>
    </row>
    <row r="525" spans="1:6">
      <c r="A525" s="342" t="s">
        <v>2294</v>
      </c>
      <c r="B525" s="342">
        <v>0.01</v>
      </c>
      <c r="C525" s="342" t="s">
        <v>6953</v>
      </c>
      <c r="D525" s="342" t="s">
        <v>1914</v>
      </c>
      <c r="E525" s="342" t="s">
        <v>6950</v>
      </c>
      <c r="F525" s="342" t="s">
        <v>7476</v>
      </c>
    </row>
    <row r="526" spans="1:6">
      <c r="A526" s="342" t="s">
        <v>7047</v>
      </c>
      <c r="B526" s="342">
        <v>0.1</v>
      </c>
      <c r="C526" s="342" t="s">
        <v>6961</v>
      </c>
      <c r="D526" s="342" t="s">
        <v>6962</v>
      </c>
      <c r="E526" s="342" t="s">
        <v>6950</v>
      </c>
      <c r="F526" s="342" t="s">
        <v>7481</v>
      </c>
    </row>
    <row r="527" spans="1:6">
      <c r="A527" s="342" t="s">
        <v>7048</v>
      </c>
      <c r="B527" s="342">
        <v>0.1</v>
      </c>
      <c r="C527" s="342" t="s">
        <v>6977</v>
      </c>
      <c r="D527" s="342" t="s">
        <v>6978</v>
      </c>
      <c r="E527" s="342" t="s">
        <v>6950</v>
      </c>
      <c r="F527" s="342" t="s">
        <v>7488</v>
      </c>
    </row>
    <row r="528" spans="1:6">
      <c r="A528" s="342" t="s">
        <v>4132</v>
      </c>
      <c r="B528" s="342">
        <v>1E-3</v>
      </c>
      <c r="C528" s="342" t="s">
        <v>6948</v>
      </c>
      <c r="D528" s="342" t="s">
        <v>6949</v>
      </c>
      <c r="E528" s="342" t="s">
        <v>6950</v>
      </c>
      <c r="F528" s="342" t="s">
        <v>7473</v>
      </c>
    </row>
    <row r="529" spans="1:6">
      <c r="A529" s="342" t="s">
        <v>2295</v>
      </c>
      <c r="B529" s="342">
        <v>0.01</v>
      </c>
      <c r="C529" s="342" t="s">
        <v>6953</v>
      </c>
      <c r="D529" s="342" t="s">
        <v>1914</v>
      </c>
      <c r="E529" s="342" t="s">
        <v>6950</v>
      </c>
      <c r="F529" s="342" t="s">
        <v>7476</v>
      </c>
    </row>
    <row r="530" spans="1:6">
      <c r="A530" s="342" t="s">
        <v>2296</v>
      </c>
      <c r="B530" s="342">
        <v>8.9999999999999993E-3</v>
      </c>
      <c r="C530" s="342" t="s">
        <v>6952</v>
      </c>
      <c r="D530" s="342" t="s">
        <v>1912</v>
      </c>
      <c r="E530" s="342" t="s">
        <v>6950</v>
      </c>
      <c r="F530" s="342" t="s">
        <v>7475</v>
      </c>
    </row>
    <row r="531" spans="1:6">
      <c r="A531" s="342" t="s">
        <v>2297</v>
      </c>
      <c r="B531" s="342">
        <v>0.01</v>
      </c>
      <c r="C531" s="342" t="s">
        <v>6951</v>
      </c>
      <c r="D531" s="342" t="s">
        <v>477</v>
      </c>
      <c r="E531" s="342" t="s">
        <v>6950</v>
      </c>
      <c r="F531" s="342" t="s">
        <v>7474</v>
      </c>
    </row>
    <row r="532" spans="1:6">
      <c r="A532" s="342" t="s">
        <v>4136</v>
      </c>
      <c r="B532" s="342">
        <v>1E-3</v>
      </c>
      <c r="C532" s="342" t="s">
        <v>6948</v>
      </c>
      <c r="D532" s="342" t="s">
        <v>6949</v>
      </c>
      <c r="E532" s="342" t="s">
        <v>6950</v>
      </c>
      <c r="F532" s="342" t="s">
        <v>7473</v>
      </c>
    </row>
    <row r="533" spans="1:6">
      <c r="A533" s="342" t="s">
        <v>2298</v>
      </c>
      <c r="B533" s="342">
        <v>0.1</v>
      </c>
      <c r="C533" s="342" t="s">
        <v>6966</v>
      </c>
      <c r="D533" s="342" t="s">
        <v>1968</v>
      </c>
      <c r="E533" s="342" t="s">
        <v>6950</v>
      </c>
      <c r="F533" s="342" t="s">
        <v>7484</v>
      </c>
    </row>
    <row r="534" spans="1:6">
      <c r="A534" s="342" t="s">
        <v>2299</v>
      </c>
      <c r="B534" s="342">
        <v>0.01</v>
      </c>
      <c r="C534" s="342" t="s">
        <v>6953</v>
      </c>
      <c r="D534" s="342" t="s">
        <v>1914</v>
      </c>
      <c r="E534" s="342" t="s">
        <v>6950</v>
      </c>
      <c r="F534" s="342" t="s">
        <v>7476</v>
      </c>
    </row>
    <row r="535" spans="1:6">
      <c r="A535" s="342" t="s">
        <v>2300</v>
      </c>
      <c r="B535" s="342">
        <v>8.9999999999999993E-3</v>
      </c>
      <c r="C535" s="342" t="s">
        <v>6952</v>
      </c>
      <c r="D535" s="342" t="s">
        <v>1912</v>
      </c>
      <c r="E535" s="342" t="s">
        <v>6950</v>
      </c>
      <c r="F535" s="342" t="s">
        <v>7475</v>
      </c>
    </row>
    <row r="536" spans="1:6">
      <c r="A536" s="342" t="s">
        <v>2301</v>
      </c>
      <c r="B536" s="342">
        <v>8.9999999999999993E-3</v>
      </c>
      <c r="C536" s="342" t="s">
        <v>6952</v>
      </c>
      <c r="D536" s="342" t="s">
        <v>1912</v>
      </c>
      <c r="E536" s="342" t="s">
        <v>6950</v>
      </c>
      <c r="F536" s="342" t="s">
        <v>7475</v>
      </c>
    </row>
    <row r="537" spans="1:6">
      <c r="A537" s="342" t="s">
        <v>2302</v>
      </c>
      <c r="B537" s="342">
        <v>0.01</v>
      </c>
      <c r="C537" s="342" t="s">
        <v>6951</v>
      </c>
      <c r="D537" s="342" t="s">
        <v>477</v>
      </c>
      <c r="E537" s="342" t="s">
        <v>6950</v>
      </c>
      <c r="F537" s="342" t="s">
        <v>7474</v>
      </c>
    </row>
    <row r="538" spans="1:6">
      <c r="A538" s="342" t="s">
        <v>2303</v>
      </c>
      <c r="B538" s="342">
        <v>8.9999999999999993E-3</v>
      </c>
      <c r="C538" s="342" t="s">
        <v>6952</v>
      </c>
      <c r="D538" s="342" t="s">
        <v>1912</v>
      </c>
      <c r="E538" s="342" t="s">
        <v>6950</v>
      </c>
      <c r="F538" s="342" t="s">
        <v>7475</v>
      </c>
    </row>
    <row r="539" spans="1:6">
      <c r="A539" s="342" t="s">
        <v>2304</v>
      </c>
      <c r="B539" s="342">
        <v>8.9999999999999993E-3</v>
      </c>
      <c r="C539" s="342" t="s">
        <v>6952</v>
      </c>
      <c r="D539" s="342" t="s">
        <v>1912</v>
      </c>
      <c r="E539" s="342" t="s">
        <v>6950</v>
      </c>
      <c r="F539" s="342" t="s">
        <v>7475</v>
      </c>
    </row>
    <row r="540" spans="1:6">
      <c r="A540" s="342" t="s">
        <v>2305</v>
      </c>
      <c r="B540" s="342">
        <v>8.9999999999999993E-3</v>
      </c>
      <c r="C540" s="342" t="s">
        <v>6952</v>
      </c>
      <c r="D540" s="342" t="s">
        <v>1912</v>
      </c>
      <c r="E540" s="342" t="s">
        <v>6950</v>
      </c>
      <c r="F540" s="342" t="s">
        <v>7475</v>
      </c>
    </row>
    <row r="541" spans="1:6">
      <c r="A541" s="342" t="s">
        <v>2306</v>
      </c>
      <c r="B541" s="342">
        <v>8.9999999999999993E-3</v>
      </c>
      <c r="C541" s="342" t="s">
        <v>6952</v>
      </c>
      <c r="D541" s="342" t="s">
        <v>1912</v>
      </c>
      <c r="E541" s="342" t="s">
        <v>6950</v>
      </c>
      <c r="F541" s="342" t="s">
        <v>7475</v>
      </c>
    </row>
    <row r="542" spans="1:6">
      <c r="A542" s="342" t="s">
        <v>2307</v>
      </c>
      <c r="B542" s="342">
        <v>8.9999999999999993E-3</v>
      </c>
      <c r="C542" s="342" t="s">
        <v>6952</v>
      </c>
      <c r="D542" s="342" t="s">
        <v>1912</v>
      </c>
      <c r="E542" s="342" t="s">
        <v>6950</v>
      </c>
      <c r="F542" s="342" t="s">
        <v>7475</v>
      </c>
    </row>
    <row r="543" spans="1:6">
      <c r="A543" s="342" t="s">
        <v>2308</v>
      </c>
      <c r="B543" s="342">
        <v>8.9999999999999993E-3</v>
      </c>
      <c r="C543" s="342" t="s">
        <v>6952</v>
      </c>
      <c r="D543" s="342" t="s">
        <v>1912</v>
      </c>
      <c r="E543" s="342" t="s">
        <v>6950</v>
      </c>
      <c r="F543" s="342" t="s">
        <v>7475</v>
      </c>
    </row>
    <row r="544" spans="1:6">
      <c r="A544" s="342" t="s">
        <v>2309</v>
      </c>
      <c r="B544" s="342">
        <v>0.01</v>
      </c>
      <c r="C544" s="342" t="s">
        <v>6953</v>
      </c>
      <c r="D544" s="342" t="s">
        <v>1914</v>
      </c>
      <c r="E544" s="342" t="s">
        <v>6950</v>
      </c>
      <c r="F544" s="342" t="s">
        <v>7476</v>
      </c>
    </row>
    <row r="545" spans="1:6">
      <c r="A545" s="342" t="s">
        <v>2310</v>
      </c>
      <c r="B545" s="342">
        <v>8.9999999999999993E-3</v>
      </c>
      <c r="C545" s="342" t="s">
        <v>6952</v>
      </c>
      <c r="D545" s="342" t="s">
        <v>1912</v>
      </c>
      <c r="E545" s="342" t="s">
        <v>6950</v>
      </c>
      <c r="F545" s="342" t="s">
        <v>7475</v>
      </c>
    </row>
    <row r="546" spans="1:6">
      <c r="A546" s="342" t="s">
        <v>2311</v>
      </c>
      <c r="B546" s="342">
        <v>0.01</v>
      </c>
      <c r="C546" s="342" t="s">
        <v>6953</v>
      </c>
      <c r="D546" s="342" t="s">
        <v>1914</v>
      </c>
      <c r="E546" s="342" t="s">
        <v>6950</v>
      </c>
      <c r="F546" s="342" t="s">
        <v>7476</v>
      </c>
    </row>
    <row r="547" spans="1:6">
      <c r="A547" s="342" t="s">
        <v>2312</v>
      </c>
      <c r="B547" s="342">
        <v>8.9999999999999993E-3</v>
      </c>
      <c r="C547" s="342" t="s">
        <v>6952</v>
      </c>
      <c r="D547" s="342" t="s">
        <v>1912</v>
      </c>
      <c r="E547" s="342" t="s">
        <v>6950</v>
      </c>
      <c r="F547" s="342" t="s">
        <v>7475</v>
      </c>
    </row>
    <row r="548" spans="1:6">
      <c r="A548" s="342" t="s">
        <v>2313</v>
      </c>
      <c r="B548" s="342">
        <v>0.01</v>
      </c>
      <c r="C548" s="342" t="s">
        <v>6951</v>
      </c>
      <c r="D548" s="342" t="s">
        <v>477</v>
      </c>
      <c r="E548" s="342" t="s">
        <v>6950</v>
      </c>
      <c r="F548" s="342" t="s">
        <v>7474</v>
      </c>
    </row>
    <row r="549" spans="1:6">
      <c r="A549" s="342" t="s">
        <v>2314</v>
      </c>
      <c r="B549" s="342">
        <v>8.9999999999999993E-3</v>
      </c>
      <c r="C549" s="342" t="s">
        <v>6952</v>
      </c>
      <c r="D549" s="342" t="s">
        <v>1912</v>
      </c>
      <c r="E549" s="342" t="s">
        <v>6950</v>
      </c>
      <c r="F549" s="342" t="s">
        <v>7475</v>
      </c>
    </row>
    <row r="550" spans="1:6">
      <c r="A550" s="342" t="s">
        <v>2315</v>
      </c>
      <c r="B550" s="342">
        <v>0.01</v>
      </c>
      <c r="C550" s="342" t="s">
        <v>6951</v>
      </c>
      <c r="D550" s="342" t="s">
        <v>477</v>
      </c>
      <c r="E550" s="342" t="s">
        <v>6950</v>
      </c>
      <c r="F550" s="342" t="s">
        <v>7474</v>
      </c>
    </row>
    <row r="551" spans="1:6">
      <c r="A551" s="342" t="s">
        <v>2316</v>
      </c>
      <c r="B551" s="342">
        <v>8.9999999999999993E-3</v>
      </c>
      <c r="C551" s="342" t="s">
        <v>6952</v>
      </c>
      <c r="D551" s="342" t="s">
        <v>1912</v>
      </c>
      <c r="E551" s="342" t="s">
        <v>6950</v>
      </c>
      <c r="F551" s="342" t="s">
        <v>7475</v>
      </c>
    </row>
    <row r="552" spans="1:6">
      <c r="A552" s="342" t="s">
        <v>2317</v>
      </c>
      <c r="B552" s="342">
        <v>8.9999999999999993E-3</v>
      </c>
      <c r="C552" s="342" t="s">
        <v>6952</v>
      </c>
      <c r="D552" s="342" t="s">
        <v>1912</v>
      </c>
      <c r="E552" s="342" t="s">
        <v>6950</v>
      </c>
      <c r="F552" s="342" t="s">
        <v>7475</v>
      </c>
    </row>
    <row r="553" spans="1:6">
      <c r="A553" s="342" t="s">
        <v>2318</v>
      </c>
      <c r="B553" s="342">
        <v>0.1</v>
      </c>
      <c r="C553" s="342" t="s">
        <v>6997</v>
      </c>
      <c r="D553" s="342" t="s">
        <v>6998</v>
      </c>
      <c r="E553" s="342" t="s">
        <v>6950</v>
      </c>
      <c r="F553" s="342" t="s">
        <v>7496</v>
      </c>
    </row>
    <row r="554" spans="1:6">
      <c r="A554" s="342" t="s">
        <v>2319</v>
      </c>
      <c r="B554" s="342">
        <v>0.01</v>
      </c>
      <c r="C554" s="342" t="s">
        <v>6953</v>
      </c>
      <c r="D554" s="342" t="s">
        <v>1914</v>
      </c>
      <c r="E554" s="342" t="s">
        <v>6950</v>
      </c>
      <c r="F554" s="342" t="s">
        <v>7476</v>
      </c>
    </row>
    <row r="555" spans="1:6">
      <c r="A555" s="342" t="s">
        <v>7049</v>
      </c>
      <c r="B555" s="342">
        <v>1E-3</v>
      </c>
      <c r="C555" s="342" t="s">
        <v>6948</v>
      </c>
      <c r="D555" s="342" t="s">
        <v>6949</v>
      </c>
      <c r="E555" s="342" t="s">
        <v>6950</v>
      </c>
      <c r="F555" s="342" t="s">
        <v>7473</v>
      </c>
    </row>
    <row r="556" spans="1:6">
      <c r="A556" s="342" t="s">
        <v>7050</v>
      </c>
      <c r="B556" s="342">
        <v>1E-3</v>
      </c>
      <c r="C556" s="342" t="s">
        <v>6948</v>
      </c>
      <c r="D556" s="342" t="s">
        <v>6949</v>
      </c>
      <c r="E556" s="342" t="s">
        <v>6950</v>
      </c>
      <c r="F556" s="342" t="s">
        <v>7473</v>
      </c>
    </row>
    <row r="557" spans="1:6">
      <c r="A557" s="342" t="s">
        <v>2320</v>
      </c>
      <c r="B557" s="342">
        <v>8.9999999999999993E-3</v>
      </c>
      <c r="C557" s="342" t="s">
        <v>6952</v>
      </c>
      <c r="D557" s="342" t="s">
        <v>1912</v>
      </c>
      <c r="E557" s="342" t="s">
        <v>6950</v>
      </c>
      <c r="F557" s="342" t="s">
        <v>7475</v>
      </c>
    </row>
    <row r="558" spans="1:6">
      <c r="A558" s="342" t="s">
        <v>2321</v>
      </c>
      <c r="B558" s="342">
        <v>0.01</v>
      </c>
      <c r="C558" s="342" t="s">
        <v>6951</v>
      </c>
      <c r="D558" s="342" t="s">
        <v>477</v>
      </c>
      <c r="E558" s="342" t="s">
        <v>6950</v>
      </c>
      <c r="F558" s="342" t="s">
        <v>7474</v>
      </c>
    </row>
    <row r="559" spans="1:6">
      <c r="A559" s="342" t="s">
        <v>7051</v>
      </c>
      <c r="B559" s="342">
        <v>1E-3</v>
      </c>
      <c r="C559" s="342" t="s">
        <v>6948</v>
      </c>
      <c r="D559" s="342" t="s">
        <v>6949</v>
      </c>
      <c r="E559" s="342" t="s">
        <v>6950</v>
      </c>
      <c r="F559" s="342" t="s">
        <v>7473</v>
      </c>
    </row>
    <row r="560" spans="1:6">
      <c r="A560" s="342" t="s">
        <v>7052</v>
      </c>
      <c r="B560" s="342">
        <v>1E-3</v>
      </c>
      <c r="C560" s="342" t="s">
        <v>6948</v>
      </c>
      <c r="D560" s="342" t="s">
        <v>6949</v>
      </c>
      <c r="E560" s="342" t="s">
        <v>6950</v>
      </c>
      <c r="F560" s="342" t="s">
        <v>7473</v>
      </c>
    </row>
    <row r="561" spans="1:6">
      <c r="A561" s="342" t="s">
        <v>4146</v>
      </c>
      <c r="B561" s="342">
        <v>1E-3</v>
      </c>
      <c r="C561" s="342" t="s">
        <v>6948</v>
      </c>
      <c r="D561" s="342" t="s">
        <v>6949</v>
      </c>
      <c r="E561" s="342" t="s">
        <v>6950</v>
      </c>
      <c r="F561" s="342" t="s">
        <v>7473</v>
      </c>
    </row>
    <row r="562" spans="1:6">
      <c r="A562" s="342" t="s">
        <v>7053</v>
      </c>
      <c r="B562" s="342">
        <v>1E-3</v>
      </c>
      <c r="C562" s="342" t="s">
        <v>6948</v>
      </c>
      <c r="D562" s="342" t="s">
        <v>6949</v>
      </c>
      <c r="E562" s="342" t="s">
        <v>6950</v>
      </c>
      <c r="F562" s="342" t="s">
        <v>7473</v>
      </c>
    </row>
    <row r="563" spans="1:6">
      <c r="A563" s="342" t="s">
        <v>4147</v>
      </c>
      <c r="B563" s="342">
        <v>1E-3</v>
      </c>
      <c r="C563" s="342" t="s">
        <v>6948</v>
      </c>
      <c r="D563" s="342" t="s">
        <v>6949</v>
      </c>
      <c r="E563" s="342" t="s">
        <v>6950</v>
      </c>
      <c r="F563" s="342" t="s">
        <v>7473</v>
      </c>
    </row>
    <row r="564" spans="1:6">
      <c r="A564" s="342" t="s">
        <v>7054</v>
      </c>
      <c r="B564" s="342">
        <v>0.1</v>
      </c>
      <c r="C564" s="342" t="s">
        <v>6961</v>
      </c>
      <c r="D564" s="342" t="s">
        <v>6962</v>
      </c>
      <c r="E564" s="342" t="s">
        <v>6950</v>
      </c>
      <c r="F564" s="342" t="s">
        <v>7481</v>
      </c>
    </row>
    <row r="565" spans="1:6">
      <c r="A565" s="342" t="s">
        <v>4148</v>
      </c>
      <c r="B565" s="342">
        <v>1E-3</v>
      </c>
      <c r="C565" s="342" t="s">
        <v>6948</v>
      </c>
      <c r="D565" s="342" t="s">
        <v>6949</v>
      </c>
      <c r="E565" s="342" t="s">
        <v>6950</v>
      </c>
      <c r="F565" s="342" t="s">
        <v>7473</v>
      </c>
    </row>
    <row r="566" spans="1:6">
      <c r="A566" s="342" t="s">
        <v>2322</v>
      </c>
      <c r="B566" s="342">
        <v>8.9999999999999993E-3</v>
      </c>
      <c r="C566" s="342" t="s">
        <v>6952</v>
      </c>
      <c r="D566" s="342" t="s">
        <v>1912</v>
      </c>
      <c r="E566" s="342" t="s">
        <v>6950</v>
      </c>
      <c r="F566" s="342" t="s">
        <v>7475</v>
      </c>
    </row>
    <row r="567" spans="1:6">
      <c r="A567" s="342" t="s">
        <v>7055</v>
      </c>
      <c r="B567" s="342">
        <v>1E-3</v>
      </c>
      <c r="C567" s="342" t="s">
        <v>6948</v>
      </c>
      <c r="D567" s="342" t="s">
        <v>6949</v>
      </c>
      <c r="E567" s="342" t="s">
        <v>6950</v>
      </c>
      <c r="F567" s="342" t="s">
        <v>7473</v>
      </c>
    </row>
    <row r="568" spans="1:6">
      <c r="A568" s="342" t="s">
        <v>4149</v>
      </c>
      <c r="B568" s="342">
        <v>1E-3</v>
      </c>
      <c r="C568" s="342" t="s">
        <v>6948</v>
      </c>
      <c r="D568" s="342" t="s">
        <v>6949</v>
      </c>
      <c r="E568" s="342" t="s">
        <v>6950</v>
      </c>
      <c r="F568" s="342" t="s">
        <v>7473</v>
      </c>
    </row>
    <row r="569" spans="1:6">
      <c r="A569" s="342" t="s">
        <v>4152</v>
      </c>
      <c r="B569" s="342">
        <v>1E-3</v>
      </c>
      <c r="C569" s="342" t="s">
        <v>6948</v>
      </c>
      <c r="D569" s="342" t="s">
        <v>6949</v>
      </c>
      <c r="E569" s="342" t="s">
        <v>6950</v>
      </c>
      <c r="F569" s="342" t="s">
        <v>7473</v>
      </c>
    </row>
    <row r="570" spans="1:6">
      <c r="A570" s="342" t="s">
        <v>4153</v>
      </c>
      <c r="B570" s="342">
        <v>1E-3</v>
      </c>
      <c r="C570" s="342" t="s">
        <v>6948</v>
      </c>
      <c r="D570" s="342" t="s">
        <v>6949</v>
      </c>
      <c r="E570" s="342" t="s">
        <v>6950</v>
      </c>
      <c r="F570" s="342" t="s">
        <v>7473</v>
      </c>
    </row>
    <row r="571" spans="1:6">
      <c r="A571" s="342" t="s">
        <v>4154</v>
      </c>
      <c r="B571" s="342">
        <v>1E-3</v>
      </c>
      <c r="C571" s="342" t="s">
        <v>6948</v>
      </c>
      <c r="D571" s="342" t="s">
        <v>6949</v>
      </c>
      <c r="E571" s="342" t="s">
        <v>6950</v>
      </c>
      <c r="F571" s="342" t="s">
        <v>7473</v>
      </c>
    </row>
    <row r="572" spans="1:6">
      <c r="A572" s="342" t="s">
        <v>4155</v>
      </c>
      <c r="B572" s="342">
        <v>1E-3</v>
      </c>
      <c r="C572" s="342" t="s">
        <v>6948</v>
      </c>
      <c r="D572" s="342" t="s">
        <v>6949</v>
      </c>
      <c r="E572" s="342" t="s">
        <v>6950</v>
      </c>
      <c r="F572" s="342" t="s">
        <v>7473</v>
      </c>
    </row>
    <row r="573" spans="1:6">
      <c r="A573" s="342" t="s">
        <v>2323</v>
      </c>
      <c r="B573" s="342">
        <v>0.1</v>
      </c>
      <c r="C573" s="342" t="s">
        <v>6957</v>
      </c>
      <c r="D573" s="342" t="s">
        <v>1941</v>
      </c>
      <c r="E573" s="342" t="s">
        <v>6950</v>
      </c>
      <c r="F573" s="342" t="s">
        <v>7478</v>
      </c>
    </row>
    <row r="574" spans="1:6">
      <c r="A574" s="342" t="s">
        <v>2324</v>
      </c>
      <c r="B574" s="342">
        <v>0.1</v>
      </c>
      <c r="C574" s="342" t="s">
        <v>6957</v>
      </c>
      <c r="D574" s="342" t="s">
        <v>1941</v>
      </c>
      <c r="E574" s="342" t="s">
        <v>6950</v>
      </c>
      <c r="F574" s="342" t="s">
        <v>7478</v>
      </c>
    </row>
    <row r="575" spans="1:6">
      <c r="A575" s="342" t="s">
        <v>4157</v>
      </c>
      <c r="B575" s="342">
        <v>1E-3</v>
      </c>
      <c r="C575" s="342" t="s">
        <v>6948</v>
      </c>
      <c r="D575" s="342" t="s">
        <v>6949</v>
      </c>
      <c r="E575" s="342" t="s">
        <v>6950</v>
      </c>
      <c r="F575" s="342" t="s">
        <v>7473</v>
      </c>
    </row>
    <row r="576" spans="1:6">
      <c r="A576" s="342" t="s">
        <v>2325</v>
      </c>
      <c r="B576" s="342">
        <v>8.9999999999999993E-3</v>
      </c>
      <c r="C576" s="342" t="s">
        <v>6952</v>
      </c>
      <c r="D576" s="342" t="s">
        <v>1912</v>
      </c>
      <c r="E576" s="342" t="s">
        <v>6950</v>
      </c>
      <c r="F576" s="342" t="s">
        <v>7475</v>
      </c>
    </row>
    <row r="577" spans="1:6">
      <c r="A577" s="342" t="s">
        <v>4158</v>
      </c>
      <c r="B577" s="342">
        <v>1E-3</v>
      </c>
      <c r="C577" s="342" t="s">
        <v>6948</v>
      </c>
      <c r="D577" s="342" t="s">
        <v>6949</v>
      </c>
      <c r="E577" s="342" t="s">
        <v>6950</v>
      </c>
      <c r="F577" s="342" t="s">
        <v>7473</v>
      </c>
    </row>
    <row r="578" spans="1:6">
      <c r="A578" s="342" t="s">
        <v>7056</v>
      </c>
      <c r="B578" s="342">
        <v>1E-3</v>
      </c>
      <c r="C578" s="342" t="s">
        <v>6948</v>
      </c>
      <c r="D578" s="342" t="s">
        <v>6949</v>
      </c>
      <c r="E578" s="342" t="s">
        <v>6950</v>
      </c>
      <c r="F578" s="342" t="s">
        <v>7473</v>
      </c>
    </row>
    <row r="579" spans="1:6">
      <c r="A579" s="342" t="s">
        <v>7057</v>
      </c>
      <c r="B579" s="342">
        <v>1E-3</v>
      </c>
      <c r="C579" s="342" t="s">
        <v>6948</v>
      </c>
      <c r="D579" s="342" t="s">
        <v>6949</v>
      </c>
      <c r="E579" s="342" t="s">
        <v>6950</v>
      </c>
      <c r="F579" s="342" t="s">
        <v>7473</v>
      </c>
    </row>
    <row r="580" spans="1:6">
      <c r="A580" s="342" t="s">
        <v>7058</v>
      </c>
      <c r="B580" s="342">
        <v>1E-3</v>
      </c>
      <c r="C580" s="342" t="s">
        <v>6948</v>
      </c>
      <c r="D580" s="342" t="s">
        <v>6949</v>
      </c>
      <c r="E580" s="342" t="s">
        <v>6950</v>
      </c>
      <c r="F580" s="342" t="s">
        <v>7473</v>
      </c>
    </row>
    <row r="581" spans="1:6">
      <c r="A581" s="342" t="s">
        <v>7059</v>
      </c>
      <c r="B581" s="342">
        <v>1E-3</v>
      </c>
      <c r="C581" s="342" t="s">
        <v>6948</v>
      </c>
      <c r="D581" s="342" t="s">
        <v>6949</v>
      </c>
      <c r="E581" s="342" t="s">
        <v>6950</v>
      </c>
      <c r="F581" s="342" t="s">
        <v>7473</v>
      </c>
    </row>
    <row r="582" spans="1:6">
      <c r="A582" s="342" t="s">
        <v>7060</v>
      </c>
      <c r="B582" s="342">
        <v>1E-3</v>
      </c>
      <c r="C582" s="342" t="s">
        <v>6948</v>
      </c>
      <c r="D582" s="342" t="s">
        <v>6949</v>
      </c>
      <c r="E582" s="342" t="s">
        <v>6950</v>
      </c>
      <c r="F582" s="342" t="s">
        <v>7473</v>
      </c>
    </row>
    <row r="583" spans="1:6">
      <c r="A583" s="342" t="s">
        <v>7061</v>
      </c>
      <c r="B583" s="342">
        <v>1E-3</v>
      </c>
      <c r="C583" s="342" t="s">
        <v>6948</v>
      </c>
      <c r="D583" s="342" t="s">
        <v>6949</v>
      </c>
      <c r="E583" s="342" t="s">
        <v>6950</v>
      </c>
      <c r="F583" s="342" t="s">
        <v>7473</v>
      </c>
    </row>
    <row r="584" spans="1:6">
      <c r="A584" s="342" t="s">
        <v>7062</v>
      </c>
      <c r="B584" s="342">
        <v>1E-3</v>
      </c>
      <c r="C584" s="342" t="s">
        <v>6948</v>
      </c>
      <c r="D584" s="342" t="s">
        <v>6949</v>
      </c>
      <c r="E584" s="342" t="s">
        <v>6950</v>
      </c>
      <c r="F584" s="342" t="s">
        <v>7473</v>
      </c>
    </row>
    <row r="585" spans="1:6">
      <c r="A585" s="342" t="s">
        <v>2326</v>
      </c>
      <c r="B585" s="342">
        <v>0.1</v>
      </c>
      <c r="C585" s="342" t="s">
        <v>6961</v>
      </c>
      <c r="D585" s="342" t="s">
        <v>6962</v>
      </c>
      <c r="E585" s="342" t="s">
        <v>6950</v>
      </c>
      <c r="F585" s="342" t="s">
        <v>7481</v>
      </c>
    </row>
    <row r="586" spans="1:6">
      <c r="A586" s="342" t="s">
        <v>2327</v>
      </c>
      <c r="B586" s="342">
        <v>0.01</v>
      </c>
      <c r="C586" s="342" t="s">
        <v>6953</v>
      </c>
      <c r="D586" s="342" t="s">
        <v>1914</v>
      </c>
      <c r="E586" s="342" t="s">
        <v>6950</v>
      </c>
      <c r="F586" s="342" t="s">
        <v>7476</v>
      </c>
    </row>
    <row r="587" spans="1:6">
      <c r="A587" s="342" t="s">
        <v>2328</v>
      </c>
      <c r="B587" s="342">
        <v>1E-3</v>
      </c>
      <c r="C587" s="342" t="s">
        <v>6959</v>
      </c>
      <c r="D587" s="342" t="s">
        <v>6960</v>
      </c>
      <c r="E587" s="342" t="s">
        <v>6950</v>
      </c>
      <c r="F587" s="342" t="s">
        <v>7480</v>
      </c>
    </row>
    <row r="588" spans="1:6">
      <c r="A588" s="342" t="s">
        <v>7063</v>
      </c>
      <c r="B588" s="342">
        <v>1E-3</v>
      </c>
      <c r="C588" s="342" t="s">
        <v>6948</v>
      </c>
      <c r="D588" s="342" t="s">
        <v>6949</v>
      </c>
      <c r="E588" s="342" t="s">
        <v>6950</v>
      </c>
      <c r="F588" s="342" t="s">
        <v>7473</v>
      </c>
    </row>
    <row r="589" spans="1:6">
      <c r="A589" s="342" t="s">
        <v>2329</v>
      </c>
      <c r="B589" s="342">
        <v>5.0000000000000001E-3</v>
      </c>
      <c r="C589" s="342" t="s">
        <v>6980</v>
      </c>
      <c r="D589" s="342" t="s">
        <v>1999</v>
      </c>
      <c r="E589" s="342" t="s">
        <v>6950</v>
      </c>
      <c r="F589" s="342" t="s">
        <v>7490</v>
      </c>
    </row>
    <row r="590" spans="1:6">
      <c r="A590" s="342" t="s">
        <v>2330</v>
      </c>
      <c r="B590" s="342">
        <v>8.9999999999999993E-3</v>
      </c>
      <c r="C590" s="342" t="s">
        <v>6952</v>
      </c>
      <c r="D590" s="342" t="s">
        <v>1912</v>
      </c>
      <c r="E590" s="342" t="s">
        <v>6950</v>
      </c>
      <c r="F590" s="342" t="s">
        <v>7475</v>
      </c>
    </row>
    <row r="591" spans="1:6">
      <c r="A591" s="342" t="s">
        <v>2331</v>
      </c>
      <c r="B591" s="342">
        <v>8.9999999999999993E-3</v>
      </c>
      <c r="C591" s="342" t="s">
        <v>6952</v>
      </c>
      <c r="D591" s="342" t="s">
        <v>1912</v>
      </c>
      <c r="E591" s="342" t="s">
        <v>6950</v>
      </c>
      <c r="F591" s="342" t="s">
        <v>7475</v>
      </c>
    </row>
    <row r="592" spans="1:6">
      <c r="A592" s="342" t="s">
        <v>4159</v>
      </c>
      <c r="B592" s="342">
        <v>1E-3</v>
      </c>
      <c r="C592" s="342" t="s">
        <v>6948</v>
      </c>
      <c r="D592" s="342" t="s">
        <v>6949</v>
      </c>
      <c r="E592" s="342" t="s">
        <v>6950</v>
      </c>
      <c r="F592" s="342" t="s">
        <v>7473</v>
      </c>
    </row>
    <row r="593" spans="1:6">
      <c r="A593" s="342" t="s">
        <v>7064</v>
      </c>
      <c r="B593" s="342">
        <v>1E-3</v>
      </c>
      <c r="C593" s="342" t="s">
        <v>6948</v>
      </c>
      <c r="D593" s="342" t="s">
        <v>6949</v>
      </c>
      <c r="E593" s="342" t="s">
        <v>6950</v>
      </c>
      <c r="F593" s="342" t="s">
        <v>7473</v>
      </c>
    </row>
    <row r="594" spans="1:6">
      <c r="A594" s="342" t="s">
        <v>2332</v>
      </c>
      <c r="B594" s="342">
        <v>0.1</v>
      </c>
      <c r="C594" s="342" t="s">
        <v>7018</v>
      </c>
      <c r="D594" s="342" t="s">
        <v>2183</v>
      </c>
      <c r="E594" s="342" t="s">
        <v>6950</v>
      </c>
      <c r="F594" s="342" t="s">
        <v>7499</v>
      </c>
    </row>
    <row r="595" spans="1:6">
      <c r="A595" s="342" t="s">
        <v>2333</v>
      </c>
      <c r="B595" s="342">
        <v>1E-3</v>
      </c>
      <c r="C595" s="342" t="s">
        <v>7065</v>
      </c>
      <c r="D595" s="342" t="s">
        <v>2334</v>
      </c>
      <c r="E595" s="342" t="s">
        <v>6950</v>
      </c>
      <c r="F595" s="342" t="s">
        <v>7501</v>
      </c>
    </row>
    <row r="596" spans="1:6">
      <c r="A596" s="342" t="s">
        <v>7066</v>
      </c>
      <c r="B596" s="342">
        <v>1E-3</v>
      </c>
      <c r="C596" s="342" t="s">
        <v>6948</v>
      </c>
      <c r="D596" s="342" t="s">
        <v>6949</v>
      </c>
      <c r="E596" s="342" t="s">
        <v>6950</v>
      </c>
      <c r="F596" s="342" t="s">
        <v>7473</v>
      </c>
    </row>
    <row r="597" spans="1:6">
      <c r="A597" s="342" t="s">
        <v>2335</v>
      </c>
      <c r="B597" s="342">
        <v>0.01</v>
      </c>
      <c r="C597" s="342" t="s">
        <v>6951</v>
      </c>
      <c r="D597" s="342" t="s">
        <v>477</v>
      </c>
      <c r="E597" s="342" t="s">
        <v>6950</v>
      </c>
      <c r="F597" s="342" t="s">
        <v>7474</v>
      </c>
    </row>
    <row r="598" spans="1:6">
      <c r="A598" s="342" t="s">
        <v>2336</v>
      </c>
      <c r="B598" s="342">
        <v>0.01</v>
      </c>
      <c r="C598" s="342" t="s">
        <v>6951</v>
      </c>
      <c r="D598" s="342" t="s">
        <v>477</v>
      </c>
      <c r="E598" s="342" t="s">
        <v>6950</v>
      </c>
      <c r="F598" s="342" t="s">
        <v>7474</v>
      </c>
    </row>
    <row r="599" spans="1:6">
      <c r="A599" s="342" t="s">
        <v>2337</v>
      </c>
      <c r="B599" s="342">
        <v>8.9999999999999993E-3</v>
      </c>
      <c r="C599" s="342" t="s">
        <v>6952</v>
      </c>
      <c r="D599" s="342" t="s">
        <v>1912</v>
      </c>
      <c r="E599" s="342" t="s">
        <v>6950</v>
      </c>
      <c r="F599" s="342" t="s">
        <v>7475</v>
      </c>
    </row>
    <row r="600" spans="1:6">
      <c r="A600" s="342" t="s">
        <v>2338</v>
      </c>
      <c r="B600" s="342">
        <v>8.9999999999999993E-3</v>
      </c>
      <c r="C600" s="342" t="s">
        <v>6952</v>
      </c>
      <c r="D600" s="342" t="s">
        <v>1912</v>
      </c>
      <c r="E600" s="342" t="s">
        <v>6950</v>
      </c>
      <c r="F600" s="342" t="s">
        <v>7475</v>
      </c>
    </row>
    <row r="601" spans="1:6">
      <c r="A601" s="342" t="s">
        <v>2339</v>
      </c>
      <c r="B601" s="342">
        <v>0.01</v>
      </c>
      <c r="C601" s="342" t="s">
        <v>6951</v>
      </c>
      <c r="D601" s="342" t="s">
        <v>477</v>
      </c>
      <c r="E601" s="342" t="s">
        <v>6950</v>
      </c>
      <c r="F601" s="342" t="s">
        <v>7474</v>
      </c>
    </row>
    <row r="602" spans="1:6">
      <c r="A602" s="342" t="s">
        <v>4161</v>
      </c>
      <c r="B602" s="342">
        <v>1E-3</v>
      </c>
      <c r="C602" s="342" t="s">
        <v>6948</v>
      </c>
      <c r="D602" s="342" t="s">
        <v>6949</v>
      </c>
      <c r="E602" s="342" t="s">
        <v>6950</v>
      </c>
      <c r="F602" s="342" t="s">
        <v>7473</v>
      </c>
    </row>
    <row r="603" spans="1:6">
      <c r="A603" s="342" t="s">
        <v>7067</v>
      </c>
      <c r="B603" s="342">
        <v>1E-3</v>
      </c>
      <c r="C603" s="342" t="s">
        <v>6948</v>
      </c>
      <c r="D603" s="342" t="s">
        <v>6949</v>
      </c>
      <c r="E603" s="342" t="s">
        <v>6950</v>
      </c>
      <c r="F603" s="342" t="s">
        <v>7473</v>
      </c>
    </row>
    <row r="604" spans="1:6">
      <c r="A604" s="342" t="s">
        <v>2340</v>
      </c>
      <c r="B604" s="342">
        <v>0.1</v>
      </c>
      <c r="C604" s="342" t="s">
        <v>6961</v>
      </c>
      <c r="D604" s="342" t="s">
        <v>6962</v>
      </c>
      <c r="E604" s="342" t="s">
        <v>6950</v>
      </c>
      <c r="F604" s="342" t="s">
        <v>7481</v>
      </c>
    </row>
    <row r="605" spans="1:6">
      <c r="A605" s="342" t="s">
        <v>7068</v>
      </c>
      <c r="B605" s="342">
        <v>1E-3</v>
      </c>
      <c r="C605" s="342" t="s">
        <v>6948</v>
      </c>
      <c r="D605" s="342" t="s">
        <v>6949</v>
      </c>
      <c r="E605" s="342" t="s">
        <v>6950</v>
      </c>
      <c r="F605" s="342" t="s">
        <v>7473</v>
      </c>
    </row>
    <row r="606" spans="1:6">
      <c r="A606" s="342" t="s">
        <v>2341</v>
      </c>
      <c r="B606" s="342">
        <v>8.9999999999999993E-3</v>
      </c>
      <c r="C606" s="342" t="s">
        <v>6952</v>
      </c>
      <c r="D606" s="342" t="s">
        <v>1912</v>
      </c>
      <c r="E606" s="342" t="s">
        <v>6950</v>
      </c>
      <c r="F606" s="342" t="s">
        <v>7475</v>
      </c>
    </row>
    <row r="607" spans="1:6">
      <c r="A607" s="342" t="s">
        <v>7069</v>
      </c>
      <c r="B607" s="342">
        <v>0.1</v>
      </c>
      <c r="C607" s="342" t="s">
        <v>6977</v>
      </c>
      <c r="D607" s="342" t="s">
        <v>6978</v>
      </c>
      <c r="E607" s="342" t="s">
        <v>6950</v>
      </c>
      <c r="F607" s="342" t="s">
        <v>7488</v>
      </c>
    </row>
    <row r="608" spans="1:6">
      <c r="A608" s="342" t="s">
        <v>4164</v>
      </c>
      <c r="B608" s="342">
        <v>1E-3</v>
      </c>
      <c r="C608" s="342" t="s">
        <v>6948</v>
      </c>
      <c r="D608" s="342" t="s">
        <v>6949</v>
      </c>
      <c r="E608" s="342" t="s">
        <v>6950</v>
      </c>
      <c r="F608" s="342" t="s">
        <v>7473</v>
      </c>
    </row>
    <row r="609" spans="1:6">
      <c r="A609" s="342" t="s">
        <v>2342</v>
      </c>
      <c r="B609" s="342">
        <v>8.9999999999999993E-3</v>
      </c>
      <c r="C609" s="342" t="s">
        <v>6952</v>
      </c>
      <c r="D609" s="342" t="s">
        <v>1912</v>
      </c>
      <c r="E609" s="342" t="s">
        <v>6950</v>
      </c>
      <c r="F609" s="342" t="s">
        <v>7475</v>
      </c>
    </row>
    <row r="610" spans="1:6">
      <c r="A610" s="342" t="s">
        <v>2343</v>
      </c>
      <c r="B610" s="342">
        <v>0.1</v>
      </c>
      <c r="C610" s="342" t="s">
        <v>7005</v>
      </c>
      <c r="D610" s="342" t="s">
        <v>7006</v>
      </c>
      <c r="E610" s="342" t="s">
        <v>6950</v>
      </c>
      <c r="F610" s="342" t="s">
        <v>7497</v>
      </c>
    </row>
    <row r="611" spans="1:6">
      <c r="A611" s="342" t="s">
        <v>4166</v>
      </c>
      <c r="B611" s="342">
        <v>1E-3</v>
      </c>
      <c r="C611" s="342" t="s">
        <v>6948</v>
      </c>
      <c r="D611" s="342" t="s">
        <v>6949</v>
      </c>
      <c r="E611" s="342" t="s">
        <v>6950</v>
      </c>
      <c r="F611" s="342" t="s">
        <v>7473</v>
      </c>
    </row>
    <row r="612" spans="1:6">
      <c r="A612" s="342" t="s">
        <v>4167</v>
      </c>
      <c r="B612" s="342">
        <v>1E-3</v>
      </c>
      <c r="C612" s="342" t="s">
        <v>6948</v>
      </c>
      <c r="D612" s="342" t="s">
        <v>6949</v>
      </c>
      <c r="E612" s="342" t="s">
        <v>6950</v>
      </c>
      <c r="F612" s="342" t="s">
        <v>7473</v>
      </c>
    </row>
    <row r="613" spans="1:6">
      <c r="A613" s="342" t="s">
        <v>2344</v>
      </c>
      <c r="B613" s="342">
        <v>8.9999999999999993E-3</v>
      </c>
      <c r="C613" s="342" t="s">
        <v>6952</v>
      </c>
      <c r="D613" s="342" t="s">
        <v>1912</v>
      </c>
      <c r="E613" s="342" t="s">
        <v>6950</v>
      </c>
      <c r="F613" s="342" t="s">
        <v>7475</v>
      </c>
    </row>
    <row r="614" spans="1:6">
      <c r="A614" s="342" t="s">
        <v>2345</v>
      </c>
      <c r="B614" s="342">
        <v>8.9999999999999993E-3</v>
      </c>
      <c r="C614" s="342" t="s">
        <v>6952</v>
      </c>
      <c r="D614" s="342" t="s">
        <v>1912</v>
      </c>
      <c r="E614" s="342" t="s">
        <v>6950</v>
      </c>
      <c r="F614" s="342" t="s">
        <v>7475</v>
      </c>
    </row>
    <row r="615" spans="1:6">
      <c r="A615" s="342" t="s">
        <v>7070</v>
      </c>
      <c r="B615" s="342">
        <v>1E-3</v>
      </c>
      <c r="C615" s="342" t="s">
        <v>6948</v>
      </c>
      <c r="D615" s="342" t="s">
        <v>6949</v>
      </c>
      <c r="E615" s="342" t="s">
        <v>6950</v>
      </c>
      <c r="F615" s="342" t="s">
        <v>7473</v>
      </c>
    </row>
    <row r="616" spans="1:6">
      <c r="A616" s="342" t="s">
        <v>2346</v>
      </c>
      <c r="B616" s="342">
        <v>8.9999999999999993E-3</v>
      </c>
      <c r="C616" s="342" t="s">
        <v>6952</v>
      </c>
      <c r="D616" s="342" t="s">
        <v>1912</v>
      </c>
      <c r="E616" s="342" t="s">
        <v>6950</v>
      </c>
      <c r="F616" s="342" t="s">
        <v>7475</v>
      </c>
    </row>
    <row r="617" spans="1:6">
      <c r="A617" s="342" t="s">
        <v>2347</v>
      </c>
      <c r="B617" s="342">
        <v>8.9999999999999993E-3</v>
      </c>
      <c r="C617" s="342" t="s">
        <v>6952</v>
      </c>
      <c r="D617" s="342" t="s">
        <v>1912</v>
      </c>
      <c r="E617" s="342" t="s">
        <v>6950</v>
      </c>
      <c r="F617" s="342" t="s">
        <v>7475</v>
      </c>
    </row>
    <row r="618" spans="1:6">
      <c r="A618" s="342" t="s">
        <v>2348</v>
      </c>
      <c r="B618" s="342">
        <v>8.9999999999999993E-3</v>
      </c>
      <c r="C618" s="342" t="s">
        <v>6952</v>
      </c>
      <c r="D618" s="342" t="s">
        <v>1912</v>
      </c>
      <c r="E618" s="342" t="s">
        <v>6950</v>
      </c>
      <c r="F618" s="342" t="s">
        <v>7475</v>
      </c>
    </row>
    <row r="619" spans="1:6">
      <c r="A619" s="342" t="s">
        <v>2349</v>
      </c>
      <c r="B619" s="342">
        <v>0.1</v>
      </c>
      <c r="C619" s="342" t="s">
        <v>6957</v>
      </c>
      <c r="D619" s="342" t="s">
        <v>1941</v>
      </c>
      <c r="E619" s="342" t="s">
        <v>6950</v>
      </c>
      <c r="F619" s="342" t="s">
        <v>7478</v>
      </c>
    </row>
    <row r="620" spans="1:6">
      <c r="A620" s="342" t="s">
        <v>2350</v>
      </c>
      <c r="B620" s="342">
        <v>0.1</v>
      </c>
      <c r="C620" s="342" t="s">
        <v>6957</v>
      </c>
      <c r="D620" s="342" t="s">
        <v>1941</v>
      </c>
      <c r="E620" s="342" t="s">
        <v>6950</v>
      </c>
      <c r="F620" s="342" t="s">
        <v>7478</v>
      </c>
    </row>
    <row r="621" spans="1:6">
      <c r="A621" s="342" t="s">
        <v>2351</v>
      </c>
      <c r="B621" s="342">
        <v>1E-3</v>
      </c>
      <c r="C621" s="342" t="s">
        <v>7065</v>
      </c>
      <c r="D621" s="342" t="s">
        <v>2334</v>
      </c>
      <c r="E621" s="342" t="s">
        <v>6950</v>
      </c>
      <c r="F621" s="342" t="s">
        <v>7501</v>
      </c>
    </row>
    <row r="622" spans="1:6">
      <c r="A622" s="342" t="s">
        <v>7071</v>
      </c>
      <c r="B622" s="342">
        <v>1E-3</v>
      </c>
      <c r="C622" s="342" t="s">
        <v>6948</v>
      </c>
      <c r="D622" s="342" t="s">
        <v>6949</v>
      </c>
      <c r="E622" s="342" t="s">
        <v>6950</v>
      </c>
      <c r="F622" s="342" t="s">
        <v>7473</v>
      </c>
    </row>
    <row r="623" spans="1:6">
      <c r="A623" s="342" t="s">
        <v>7072</v>
      </c>
      <c r="B623" s="342">
        <v>1E-3</v>
      </c>
      <c r="C623" s="342" t="s">
        <v>6948</v>
      </c>
      <c r="D623" s="342" t="s">
        <v>6949</v>
      </c>
      <c r="E623" s="342" t="s">
        <v>6950</v>
      </c>
      <c r="F623" s="342" t="s">
        <v>7473</v>
      </c>
    </row>
    <row r="624" spans="1:6">
      <c r="A624" s="342" t="s">
        <v>2352</v>
      </c>
      <c r="B624" s="342">
        <v>0.1</v>
      </c>
      <c r="C624" s="342" t="s">
        <v>6966</v>
      </c>
      <c r="D624" s="342" t="s">
        <v>1968</v>
      </c>
      <c r="E624" s="342" t="s">
        <v>6950</v>
      </c>
      <c r="F624" s="342" t="s">
        <v>7484</v>
      </c>
    </row>
    <row r="625" spans="1:6">
      <c r="A625" s="342" t="s">
        <v>4168</v>
      </c>
      <c r="B625" s="342">
        <v>1E-3</v>
      </c>
      <c r="C625" s="342" t="s">
        <v>6948</v>
      </c>
      <c r="D625" s="342" t="s">
        <v>6949</v>
      </c>
      <c r="E625" s="342" t="s">
        <v>6950</v>
      </c>
      <c r="F625" s="342" t="s">
        <v>7473</v>
      </c>
    </row>
    <row r="626" spans="1:6">
      <c r="A626" s="342" t="s">
        <v>2353</v>
      </c>
      <c r="B626" s="342">
        <v>1E-3</v>
      </c>
      <c r="C626" s="342" t="s">
        <v>6959</v>
      </c>
      <c r="D626" s="342" t="s">
        <v>6960</v>
      </c>
      <c r="E626" s="342" t="s">
        <v>6950</v>
      </c>
      <c r="F626" s="342" t="s">
        <v>7480</v>
      </c>
    </row>
    <row r="627" spans="1:6">
      <c r="A627" s="342" t="s">
        <v>2354</v>
      </c>
      <c r="B627" s="342">
        <v>0.1</v>
      </c>
      <c r="C627" s="342" t="s">
        <v>6957</v>
      </c>
      <c r="D627" s="342" t="s">
        <v>1941</v>
      </c>
      <c r="E627" s="342" t="s">
        <v>6950</v>
      </c>
      <c r="F627" s="342" t="s">
        <v>7478</v>
      </c>
    </row>
    <row r="628" spans="1:6">
      <c r="A628" s="342" t="s">
        <v>7073</v>
      </c>
      <c r="B628" s="342">
        <v>1E-3</v>
      </c>
      <c r="C628" s="342" t="s">
        <v>6948</v>
      </c>
      <c r="D628" s="342" t="s">
        <v>6949</v>
      </c>
      <c r="E628" s="342" t="s">
        <v>6950</v>
      </c>
      <c r="F628" s="342" t="s">
        <v>7473</v>
      </c>
    </row>
    <row r="629" spans="1:6">
      <c r="A629" s="342" t="s">
        <v>7074</v>
      </c>
      <c r="B629" s="342">
        <v>1E-3</v>
      </c>
      <c r="C629" s="342" t="s">
        <v>6948</v>
      </c>
      <c r="D629" s="342" t="s">
        <v>6949</v>
      </c>
      <c r="E629" s="342" t="s">
        <v>6950</v>
      </c>
      <c r="F629" s="342" t="s">
        <v>7473</v>
      </c>
    </row>
    <row r="630" spans="1:6">
      <c r="A630" s="342" t="s">
        <v>7075</v>
      </c>
      <c r="B630" s="342">
        <v>1E-3</v>
      </c>
      <c r="C630" s="342" t="s">
        <v>6948</v>
      </c>
      <c r="D630" s="342" t="s">
        <v>6949</v>
      </c>
      <c r="E630" s="342" t="s">
        <v>6950</v>
      </c>
      <c r="F630" s="342" t="s">
        <v>7473</v>
      </c>
    </row>
    <row r="631" spans="1:6">
      <c r="A631" s="342" t="s">
        <v>7076</v>
      </c>
      <c r="B631" s="342">
        <v>1E-3</v>
      </c>
      <c r="C631" s="342" t="s">
        <v>6948</v>
      </c>
      <c r="D631" s="342" t="s">
        <v>6949</v>
      </c>
      <c r="E631" s="342" t="s">
        <v>6950</v>
      </c>
      <c r="F631" s="342" t="s">
        <v>7473</v>
      </c>
    </row>
    <row r="632" spans="1:6">
      <c r="A632" s="342" t="s">
        <v>2355</v>
      </c>
      <c r="B632" s="342">
        <v>0.01</v>
      </c>
      <c r="C632" s="342" t="s">
        <v>6953</v>
      </c>
      <c r="D632" s="342" t="s">
        <v>1914</v>
      </c>
      <c r="E632" s="342" t="s">
        <v>6950</v>
      </c>
      <c r="F632" s="342" t="s">
        <v>7476</v>
      </c>
    </row>
    <row r="633" spans="1:6">
      <c r="A633" s="342" t="s">
        <v>2356</v>
      </c>
      <c r="B633" s="342">
        <v>0.1</v>
      </c>
      <c r="C633" s="342" t="s">
        <v>6977</v>
      </c>
      <c r="D633" s="342" t="s">
        <v>6978</v>
      </c>
      <c r="E633" s="342" t="s">
        <v>6950</v>
      </c>
      <c r="F633" s="342" t="s">
        <v>7488</v>
      </c>
    </row>
    <row r="634" spans="1:6">
      <c r="A634" s="342" t="s">
        <v>7077</v>
      </c>
      <c r="B634" s="342">
        <v>1E-3</v>
      </c>
      <c r="C634" s="342" t="s">
        <v>6948</v>
      </c>
      <c r="D634" s="342" t="s">
        <v>6949</v>
      </c>
      <c r="E634" s="342" t="s">
        <v>6950</v>
      </c>
      <c r="F634" s="342" t="s">
        <v>7473</v>
      </c>
    </row>
    <row r="635" spans="1:6">
      <c r="A635" s="342" t="s">
        <v>7078</v>
      </c>
      <c r="B635" s="342">
        <v>1E-3</v>
      </c>
      <c r="C635" s="342" t="s">
        <v>6948</v>
      </c>
      <c r="D635" s="342" t="s">
        <v>6949</v>
      </c>
      <c r="E635" s="342" t="s">
        <v>6950</v>
      </c>
      <c r="F635" s="342" t="s">
        <v>7473</v>
      </c>
    </row>
    <row r="636" spans="1:6">
      <c r="A636" s="342" t="s">
        <v>4169</v>
      </c>
      <c r="B636" s="342">
        <v>1E-3</v>
      </c>
      <c r="C636" s="342" t="s">
        <v>6948</v>
      </c>
      <c r="D636" s="342" t="s">
        <v>6949</v>
      </c>
      <c r="E636" s="342" t="s">
        <v>6950</v>
      </c>
      <c r="F636" s="342" t="s">
        <v>7473</v>
      </c>
    </row>
    <row r="637" spans="1:6">
      <c r="A637" s="342" t="s">
        <v>2357</v>
      </c>
      <c r="B637" s="342">
        <v>8.9999999999999993E-3</v>
      </c>
      <c r="C637" s="342" t="s">
        <v>6952</v>
      </c>
      <c r="D637" s="342" t="s">
        <v>1912</v>
      </c>
      <c r="E637" s="342" t="s">
        <v>6950</v>
      </c>
      <c r="F637" s="342" t="s">
        <v>7475</v>
      </c>
    </row>
    <row r="638" spans="1:6">
      <c r="A638" s="342" t="s">
        <v>4170</v>
      </c>
      <c r="B638" s="342">
        <v>1E-3</v>
      </c>
      <c r="C638" s="342" t="s">
        <v>6948</v>
      </c>
      <c r="D638" s="342" t="s">
        <v>6949</v>
      </c>
      <c r="E638" s="342" t="s">
        <v>6950</v>
      </c>
      <c r="F638" s="342" t="s">
        <v>7473</v>
      </c>
    </row>
    <row r="639" spans="1:6">
      <c r="A639" s="342" t="s">
        <v>2358</v>
      </c>
      <c r="B639" s="342">
        <v>0.1</v>
      </c>
      <c r="C639" s="342" t="s">
        <v>6968</v>
      </c>
      <c r="D639" s="342" t="s">
        <v>1975</v>
      </c>
      <c r="E639" s="342" t="s">
        <v>6950</v>
      </c>
      <c r="F639" s="342" t="s">
        <v>7485</v>
      </c>
    </row>
    <row r="640" spans="1:6">
      <c r="A640" s="342" t="s">
        <v>4171</v>
      </c>
      <c r="B640" s="342">
        <v>1E-3</v>
      </c>
      <c r="C640" s="342" t="s">
        <v>6948</v>
      </c>
      <c r="D640" s="342" t="s">
        <v>6949</v>
      </c>
      <c r="E640" s="342" t="s">
        <v>6950</v>
      </c>
      <c r="F640" s="342" t="s">
        <v>7473</v>
      </c>
    </row>
    <row r="641" spans="1:6">
      <c r="A641" s="342" t="s">
        <v>7079</v>
      </c>
      <c r="B641" s="342">
        <v>1E-3</v>
      </c>
      <c r="C641" s="342" t="s">
        <v>6948</v>
      </c>
      <c r="D641" s="342" t="s">
        <v>6949</v>
      </c>
      <c r="E641" s="342" t="s">
        <v>6950</v>
      </c>
      <c r="F641" s="342" t="s">
        <v>7473</v>
      </c>
    </row>
    <row r="642" spans="1:6">
      <c r="A642" s="342" t="s">
        <v>4172</v>
      </c>
      <c r="B642" s="342">
        <v>1E-3</v>
      </c>
      <c r="C642" s="342" t="s">
        <v>6948</v>
      </c>
      <c r="D642" s="342" t="s">
        <v>6949</v>
      </c>
      <c r="E642" s="342" t="s">
        <v>6950</v>
      </c>
      <c r="F642" s="342" t="s">
        <v>7473</v>
      </c>
    </row>
    <row r="643" spans="1:6">
      <c r="A643" s="342" t="s">
        <v>2359</v>
      </c>
      <c r="B643" s="342">
        <v>0.1</v>
      </c>
      <c r="C643" s="342" t="s">
        <v>7026</v>
      </c>
      <c r="D643" s="342" t="s">
        <v>7027</v>
      </c>
      <c r="E643" s="342" t="s">
        <v>6950</v>
      </c>
      <c r="F643" s="342" t="s">
        <v>7500</v>
      </c>
    </row>
    <row r="644" spans="1:6">
      <c r="A644" s="342" t="s">
        <v>4173</v>
      </c>
      <c r="B644" s="342">
        <v>1E-3</v>
      </c>
      <c r="C644" s="342" t="s">
        <v>6948</v>
      </c>
      <c r="D644" s="342" t="s">
        <v>6949</v>
      </c>
      <c r="E644" s="342" t="s">
        <v>6950</v>
      </c>
      <c r="F644" s="342" t="s">
        <v>7473</v>
      </c>
    </row>
    <row r="645" spans="1:6">
      <c r="A645" s="342" t="s">
        <v>2360</v>
      </c>
      <c r="B645" s="342">
        <v>0.01</v>
      </c>
      <c r="C645" s="342" t="s">
        <v>6953</v>
      </c>
      <c r="D645" s="342" t="s">
        <v>1914</v>
      </c>
      <c r="E645" s="342" t="s">
        <v>6950</v>
      </c>
      <c r="F645" s="342" t="s">
        <v>7476</v>
      </c>
    </row>
    <row r="646" spans="1:6">
      <c r="A646" s="342" t="s">
        <v>7080</v>
      </c>
      <c r="B646" s="342">
        <v>1E-3</v>
      </c>
      <c r="C646" s="342" t="s">
        <v>6948</v>
      </c>
      <c r="D646" s="342" t="s">
        <v>6949</v>
      </c>
      <c r="E646" s="342" t="s">
        <v>6950</v>
      </c>
      <c r="F646" s="342" t="s">
        <v>7473</v>
      </c>
    </row>
    <row r="647" spans="1:6">
      <c r="A647" s="342" t="s">
        <v>2361</v>
      </c>
      <c r="B647" s="342">
        <v>0.1</v>
      </c>
      <c r="C647" s="342" t="s">
        <v>6964</v>
      </c>
      <c r="D647" s="342" t="s">
        <v>6965</v>
      </c>
      <c r="E647" s="342" t="s">
        <v>6950</v>
      </c>
      <c r="F647" s="342" t="s">
        <v>7483</v>
      </c>
    </row>
    <row r="648" spans="1:6">
      <c r="A648" s="342" t="s">
        <v>2362</v>
      </c>
      <c r="B648" s="342">
        <v>1E-3</v>
      </c>
      <c r="C648" s="342" t="s">
        <v>6959</v>
      </c>
      <c r="D648" s="342" t="s">
        <v>6960</v>
      </c>
      <c r="E648" s="342" t="s">
        <v>6950</v>
      </c>
      <c r="F648" s="342" t="s">
        <v>7480</v>
      </c>
    </row>
    <row r="649" spans="1:6">
      <c r="A649" s="342" t="s">
        <v>2363</v>
      </c>
      <c r="B649" s="342">
        <v>0.1</v>
      </c>
      <c r="C649" s="342" t="s">
        <v>6968</v>
      </c>
      <c r="D649" s="342" t="s">
        <v>1975</v>
      </c>
      <c r="E649" s="342" t="s">
        <v>6950</v>
      </c>
      <c r="F649" s="342" t="s">
        <v>7485</v>
      </c>
    </row>
    <row r="650" spans="1:6">
      <c r="A650" s="342" t="s">
        <v>2364</v>
      </c>
      <c r="B650" s="342">
        <v>0.1</v>
      </c>
      <c r="C650" s="342" t="s">
        <v>6968</v>
      </c>
      <c r="D650" s="342" t="s">
        <v>1975</v>
      </c>
      <c r="E650" s="342" t="s">
        <v>6950</v>
      </c>
      <c r="F650" s="342" t="s">
        <v>7485</v>
      </c>
    </row>
    <row r="651" spans="1:6">
      <c r="A651" s="342" t="s">
        <v>2365</v>
      </c>
      <c r="B651" s="342">
        <v>0.1</v>
      </c>
      <c r="C651" s="342" t="s">
        <v>6961</v>
      </c>
      <c r="D651" s="342" t="s">
        <v>6962</v>
      </c>
      <c r="E651" s="342" t="s">
        <v>6950</v>
      </c>
      <c r="F651" s="342" t="s">
        <v>7481</v>
      </c>
    </row>
    <row r="652" spans="1:6">
      <c r="A652" s="342" t="s">
        <v>2366</v>
      </c>
      <c r="B652" s="342">
        <v>8.9999999999999993E-3</v>
      </c>
      <c r="C652" s="342" t="s">
        <v>6986</v>
      </c>
      <c r="D652" s="342" t="s">
        <v>2026</v>
      </c>
      <c r="E652" s="342" t="s">
        <v>6950</v>
      </c>
      <c r="F652" s="342" t="s">
        <v>7491</v>
      </c>
    </row>
    <row r="653" spans="1:6">
      <c r="A653" s="342" t="s">
        <v>2367</v>
      </c>
      <c r="B653" s="342">
        <v>0.01</v>
      </c>
      <c r="C653" s="342" t="s">
        <v>6963</v>
      </c>
      <c r="D653" s="342" t="s">
        <v>1954</v>
      </c>
      <c r="E653" s="342" t="s">
        <v>6950</v>
      </c>
      <c r="F653" s="342" t="s">
        <v>7482</v>
      </c>
    </row>
    <row r="654" spans="1:6">
      <c r="A654" s="342" t="s">
        <v>4177</v>
      </c>
      <c r="B654" s="342">
        <v>1E-3</v>
      </c>
      <c r="C654" s="342" t="s">
        <v>6948</v>
      </c>
      <c r="D654" s="342" t="s">
        <v>6949</v>
      </c>
      <c r="E654" s="342" t="s">
        <v>6950</v>
      </c>
      <c r="F654" s="342" t="s">
        <v>7473</v>
      </c>
    </row>
    <row r="655" spans="1:6">
      <c r="A655" s="342" t="s">
        <v>2368</v>
      </c>
      <c r="B655" s="342">
        <v>8.9999999999999993E-3</v>
      </c>
      <c r="C655" s="342" t="s">
        <v>6952</v>
      </c>
      <c r="D655" s="342" t="s">
        <v>1912</v>
      </c>
      <c r="E655" s="342" t="s">
        <v>6950</v>
      </c>
      <c r="F655" s="342" t="s">
        <v>7475</v>
      </c>
    </row>
    <row r="656" spans="1:6">
      <c r="A656" s="342" t="s">
        <v>2369</v>
      </c>
      <c r="B656" s="342">
        <v>0.1</v>
      </c>
      <c r="C656" s="342" t="s">
        <v>6977</v>
      </c>
      <c r="D656" s="342" t="s">
        <v>6978</v>
      </c>
      <c r="E656" s="342" t="s">
        <v>6950</v>
      </c>
      <c r="F656" s="342" t="s">
        <v>7488</v>
      </c>
    </row>
    <row r="657" spans="1:6">
      <c r="A657" s="342" t="s">
        <v>2370</v>
      </c>
      <c r="B657" s="342">
        <v>0.1</v>
      </c>
      <c r="C657" s="342" t="s">
        <v>6977</v>
      </c>
      <c r="D657" s="342" t="s">
        <v>6978</v>
      </c>
      <c r="E657" s="342" t="s">
        <v>6950</v>
      </c>
      <c r="F657" s="342" t="s">
        <v>7488</v>
      </c>
    </row>
    <row r="658" spans="1:6">
      <c r="A658" s="342" t="s">
        <v>2371</v>
      </c>
      <c r="B658" s="342">
        <v>0.01</v>
      </c>
      <c r="C658" s="342" t="s">
        <v>6953</v>
      </c>
      <c r="D658" s="342" t="s">
        <v>1914</v>
      </c>
      <c r="E658" s="342" t="s">
        <v>6950</v>
      </c>
      <c r="F658" s="342" t="s">
        <v>7476</v>
      </c>
    </row>
    <row r="659" spans="1:6">
      <c r="A659" s="342" t="s">
        <v>4181</v>
      </c>
      <c r="B659" s="342">
        <v>1E-3</v>
      </c>
      <c r="C659" s="342" t="s">
        <v>6948</v>
      </c>
      <c r="D659" s="342" t="s">
        <v>6949</v>
      </c>
      <c r="E659" s="342" t="s">
        <v>6950</v>
      </c>
      <c r="F659" s="342" t="s">
        <v>7473</v>
      </c>
    </row>
    <row r="660" spans="1:6">
      <c r="A660" s="342" t="s">
        <v>2372</v>
      </c>
      <c r="B660" s="342">
        <v>8.9999999999999993E-3</v>
      </c>
      <c r="C660" s="342" t="s">
        <v>6952</v>
      </c>
      <c r="D660" s="342" t="s">
        <v>1912</v>
      </c>
      <c r="E660" s="342" t="s">
        <v>6950</v>
      </c>
      <c r="F660" s="342" t="s">
        <v>7475</v>
      </c>
    </row>
    <row r="661" spans="1:6">
      <c r="A661" s="342" t="s">
        <v>2373</v>
      </c>
      <c r="B661" s="342">
        <v>0.01</v>
      </c>
      <c r="C661" s="342" t="s">
        <v>6953</v>
      </c>
      <c r="D661" s="342" t="s">
        <v>1914</v>
      </c>
      <c r="E661" s="342" t="s">
        <v>6950</v>
      </c>
      <c r="F661" s="342" t="s">
        <v>7476</v>
      </c>
    </row>
    <row r="662" spans="1:6">
      <c r="A662" s="342" t="s">
        <v>2374</v>
      </c>
      <c r="B662" s="342">
        <v>0.01</v>
      </c>
      <c r="C662" s="342" t="s">
        <v>6953</v>
      </c>
      <c r="D662" s="342" t="s">
        <v>1914</v>
      </c>
      <c r="E662" s="342" t="s">
        <v>6950</v>
      </c>
      <c r="F662" s="342" t="s">
        <v>7476</v>
      </c>
    </row>
    <row r="663" spans="1:6">
      <c r="A663" s="342" t="s">
        <v>7081</v>
      </c>
      <c r="B663" s="342">
        <v>1E-3</v>
      </c>
      <c r="C663" s="342" t="s">
        <v>6948</v>
      </c>
      <c r="D663" s="342" t="s">
        <v>6949</v>
      </c>
      <c r="E663" s="342" t="s">
        <v>6950</v>
      </c>
      <c r="F663" s="342" t="s">
        <v>7473</v>
      </c>
    </row>
    <row r="664" spans="1:6">
      <c r="A664" s="342" t="s">
        <v>2375</v>
      </c>
      <c r="B664" s="342">
        <v>8.9999999999999993E-3</v>
      </c>
      <c r="C664" s="342" t="s">
        <v>6952</v>
      </c>
      <c r="D664" s="342" t="s">
        <v>1912</v>
      </c>
      <c r="E664" s="342" t="s">
        <v>6950</v>
      </c>
      <c r="F664" s="342" t="s">
        <v>7475</v>
      </c>
    </row>
    <row r="665" spans="1:6">
      <c r="A665" s="342" t="s">
        <v>2376</v>
      </c>
      <c r="B665" s="342">
        <v>0.1</v>
      </c>
      <c r="C665" s="342" t="s">
        <v>6977</v>
      </c>
      <c r="D665" s="342" t="s">
        <v>6978</v>
      </c>
      <c r="E665" s="342" t="s">
        <v>6950</v>
      </c>
      <c r="F665" s="342" t="s">
        <v>7488</v>
      </c>
    </row>
    <row r="666" spans="1:6">
      <c r="A666" s="342" t="s">
        <v>7082</v>
      </c>
      <c r="B666" s="342">
        <v>0.1</v>
      </c>
      <c r="C666" s="342" t="s">
        <v>6961</v>
      </c>
      <c r="D666" s="342" t="s">
        <v>6962</v>
      </c>
      <c r="E666" s="342" t="s">
        <v>6950</v>
      </c>
      <c r="F666" s="342" t="s">
        <v>7481</v>
      </c>
    </row>
    <row r="667" spans="1:6">
      <c r="A667" s="342" t="s">
        <v>2377</v>
      </c>
      <c r="B667" s="342">
        <v>0.1</v>
      </c>
      <c r="C667" s="342" t="s">
        <v>6968</v>
      </c>
      <c r="D667" s="342" t="s">
        <v>1975</v>
      </c>
      <c r="E667" s="342" t="s">
        <v>6950</v>
      </c>
      <c r="F667" s="342" t="s">
        <v>7485</v>
      </c>
    </row>
    <row r="668" spans="1:6">
      <c r="A668" s="342" t="s">
        <v>2378</v>
      </c>
      <c r="B668" s="342">
        <v>8.9999999999999993E-3</v>
      </c>
      <c r="C668" s="342" t="s">
        <v>6952</v>
      </c>
      <c r="D668" s="342" t="s">
        <v>1912</v>
      </c>
      <c r="E668" s="342" t="s">
        <v>6950</v>
      </c>
      <c r="F668" s="342" t="s">
        <v>7475</v>
      </c>
    </row>
    <row r="669" spans="1:6">
      <c r="A669" s="342" t="s">
        <v>4186</v>
      </c>
      <c r="B669" s="342">
        <v>1E-3</v>
      </c>
      <c r="C669" s="342" t="s">
        <v>6948</v>
      </c>
      <c r="D669" s="342" t="s">
        <v>6949</v>
      </c>
      <c r="E669" s="342" t="s">
        <v>6950</v>
      </c>
      <c r="F669" s="342" t="s">
        <v>7473</v>
      </c>
    </row>
    <row r="670" spans="1:6">
      <c r="A670" s="342" t="s">
        <v>2379</v>
      </c>
      <c r="B670" s="342">
        <v>8.9999999999999993E-3</v>
      </c>
      <c r="C670" s="342" t="s">
        <v>6952</v>
      </c>
      <c r="D670" s="342" t="s">
        <v>1912</v>
      </c>
      <c r="E670" s="342" t="s">
        <v>6950</v>
      </c>
      <c r="F670" s="342" t="s">
        <v>7475</v>
      </c>
    </row>
    <row r="671" spans="1:6">
      <c r="A671" s="342" t="s">
        <v>2380</v>
      </c>
      <c r="B671" s="342">
        <v>0.01</v>
      </c>
      <c r="C671" s="342" t="s">
        <v>6951</v>
      </c>
      <c r="D671" s="342" t="s">
        <v>477</v>
      </c>
      <c r="E671" s="342" t="s">
        <v>6950</v>
      </c>
      <c r="F671" s="342" t="s">
        <v>7474</v>
      </c>
    </row>
    <row r="672" spans="1:6">
      <c r="A672" s="342" t="s">
        <v>7083</v>
      </c>
      <c r="B672" s="342">
        <v>1E-3</v>
      </c>
      <c r="C672" s="342" t="s">
        <v>6948</v>
      </c>
      <c r="D672" s="342" t="s">
        <v>6949</v>
      </c>
      <c r="E672" s="342" t="s">
        <v>6950</v>
      </c>
      <c r="F672" s="342" t="s">
        <v>7473</v>
      </c>
    </row>
    <row r="673" spans="1:6">
      <c r="A673" s="342" t="s">
        <v>2381</v>
      </c>
      <c r="B673" s="342">
        <v>0.01</v>
      </c>
      <c r="C673" s="342" t="s">
        <v>6953</v>
      </c>
      <c r="D673" s="342" t="s">
        <v>1914</v>
      </c>
      <c r="E673" s="342" t="s">
        <v>6950</v>
      </c>
      <c r="F673" s="342" t="s">
        <v>7476</v>
      </c>
    </row>
    <row r="674" spans="1:6">
      <c r="A674" s="342" t="s">
        <v>4190</v>
      </c>
      <c r="B674" s="342">
        <v>1E-3</v>
      </c>
      <c r="C674" s="342" t="s">
        <v>6948</v>
      </c>
      <c r="D674" s="342" t="s">
        <v>6949</v>
      </c>
      <c r="E674" s="342" t="s">
        <v>6950</v>
      </c>
      <c r="F674" s="342" t="s">
        <v>7473</v>
      </c>
    </row>
    <row r="675" spans="1:6">
      <c r="A675" s="342" t="s">
        <v>2382</v>
      </c>
      <c r="B675" s="342">
        <v>0.1</v>
      </c>
      <c r="C675" s="342" t="s">
        <v>7005</v>
      </c>
      <c r="D675" s="342" t="s">
        <v>7006</v>
      </c>
      <c r="E675" s="342" t="s">
        <v>6950</v>
      </c>
      <c r="F675" s="342" t="s">
        <v>7497</v>
      </c>
    </row>
    <row r="676" spans="1:6">
      <c r="A676" s="342" t="s">
        <v>4191</v>
      </c>
      <c r="B676" s="342">
        <v>1E-3</v>
      </c>
      <c r="C676" s="342" t="s">
        <v>6948</v>
      </c>
      <c r="D676" s="342" t="s">
        <v>6949</v>
      </c>
      <c r="E676" s="342" t="s">
        <v>6950</v>
      </c>
      <c r="F676" s="342" t="s">
        <v>7473</v>
      </c>
    </row>
    <row r="677" spans="1:6">
      <c r="A677" s="342" t="s">
        <v>2383</v>
      </c>
      <c r="B677" s="342">
        <v>0.01</v>
      </c>
      <c r="C677" s="342" t="s">
        <v>6953</v>
      </c>
      <c r="D677" s="342" t="s">
        <v>1914</v>
      </c>
      <c r="E677" s="342" t="s">
        <v>6950</v>
      </c>
      <c r="F677" s="342" t="s">
        <v>7476</v>
      </c>
    </row>
    <row r="678" spans="1:6">
      <c r="A678" s="342" t="s">
        <v>4193</v>
      </c>
      <c r="B678" s="342">
        <v>1E-3</v>
      </c>
      <c r="C678" s="342" t="s">
        <v>6948</v>
      </c>
      <c r="D678" s="342" t="s">
        <v>6949</v>
      </c>
      <c r="E678" s="342" t="s">
        <v>6950</v>
      </c>
      <c r="F678" s="342" t="s">
        <v>7473</v>
      </c>
    </row>
    <row r="679" spans="1:6">
      <c r="A679" s="342" t="s">
        <v>2384</v>
      </c>
      <c r="B679" s="342">
        <v>8.9999999999999993E-3</v>
      </c>
      <c r="C679" s="342" t="s">
        <v>6952</v>
      </c>
      <c r="D679" s="342" t="s">
        <v>1912</v>
      </c>
      <c r="E679" s="342" t="s">
        <v>6950</v>
      </c>
      <c r="F679" s="342" t="s">
        <v>7475</v>
      </c>
    </row>
    <row r="680" spans="1:6">
      <c r="A680" s="342" t="s">
        <v>7084</v>
      </c>
      <c r="B680" s="342">
        <v>1E-3</v>
      </c>
      <c r="C680" s="342" t="s">
        <v>6948</v>
      </c>
      <c r="D680" s="342" t="s">
        <v>6949</v>
      </c>
      <c r="E680" s="342" t="s">
        <v>6950</v>
      </c>
      <c r="F680" s="342" t="s">
        <v>7473</v>
      </c>
    </row>
    <row r="681" spans="1:6">
      <c r="A681" s="342" t="s">
        <v>2385</v>
      </c>
      <c r="B681" s="342">
        <v>8.9999999999999993E-3</v>
      </c>
      <c r="C681" s="342" t="s">
        <v>6952</v>
      </c>
      <c r="D681" s="342" t="s">
        <v>1912</v>
      </c>
      <c r="E681" s="342" t="s">
        <v>6950</v>
      </c>
      <c r="F681" s="342" t="s">
        <v>7475</v>
      </c>
    </row>
    <row r="682" spans="1:6">
      <c r="A682" s="342" t="s">
        <v>2386</v>
      </c>
      <c r="B682" s="342">
        <v>8.9999999999999993E-3</v>
      </c>
      <c r="C682" s="342" t="s">
        <v>6952</v>
      </c>
      <c r="D682" s="342" t="s">
        <v>1912</v>
      </c>
      <c r="E682" s="342" t="s">
        <v>6950</v>
      </c>
      <c r="F682" s="342" t="s">
        <v>7475</v>
      </c>
    </row>
    <row r="683" spans="1:6">
      <c r="A683" s="342" t="s">
        <v>2387</v>
      </c>
      <c r="B683" s="342">
        <v>0.1</v>
      </c>
      <c r="C683" s="342" t="s">
        <v>6968</v>
      </c>
      <c r="D683" s="342" t="s">
        <v>1975</v>
      </c>
      <c r="E683" s="342" t="s">
        <v>6950</v>
      </c>
      <c r="F683" s="342" t="s">
        <v>7485</v>
      </c>
    </row>
    <row r="684" spans="1:6">
      <c r="A684" s="342" t="s">
        <v>7085</v>
      </c>
      <c r="B684" s="342">
        <v>1E-3</v>
      </c>
      <c r="C684" s="342" t="s">
        <v>6948</v>
      </c>
      <c r="D684" s="342" t="s">
        <v>6949</v>
      </c>
      <c r="E684" s="342" t="s">
        <v>6950</v>
      </c>
      <c r="F684" s="342" t="s">
        <v>7473</v>
      </c>
    </row>
    <row r="685" spans="1:6">
      <c r="A685" s="342" t="s">
        <v>2388</v>
      </c>
      <c r="B685" s="342">
        <v>1E-3</v>
      </c>
      <c r="C685" s="342" t="s">
        <v>6959</v>
      </c>
      <c r="D685" s="342" t="s">
        <v>6960</v>
      </c>
      <c r="E685" s="342" t="s">
        <v>6950</v>
      </c>
      <c r="F685" s="342" t="s">
        <v>7480</v>
      </c>
    </row>
    <row r="686" spans="1:6">
      <c r="A686" s="342" t="s">
        <v>7086</v>
      </c>
      <c r="B686" s="342">
        <v>1E-3</v>
      </c>
      <c r="C686" s="342" t="s">
        <v>6948</v>
      </c>
      <c r="D686" s="342" t="s">
        <v>6949</v>
      </c>
      <c r="E686" s="342" t="s">
        <v>6950</v>
      </c>
      <c r="F686" s="342" t="s">
        <v>7473</v>
      </c>
    </row>
    <row r="687" spans="1:6">
      <c r="A687" s="342" t="s">
        <v>7087</v>
      </c>
      <c r="B687" s="342">
        <v>0.1</v>
      </c>
      <c r="C687" s="342" t="s">
        <v>6977</v>
      </c>
      <c r="D687" s="342" t="s">
        <v>6978</v>
      </c>
      <c r="E687" s="342" t="s">
        <v>6950</v>
      </c>
      <c r="F687" s="342" t="s">
        <v>7488</v>
      </c>
    </row>
    <row r="688" spans="1:6">
      <c r="A688" s="342" t="s">
        <v>4198</v>
      </c>
      <c r="B688" s="342">
        <v>1E-3</v>
      </c>
      <c r="C688" s="342" t="s">
        <v>6948</v>
      </c>
      <c r="D688" s="342" t="s">
        <v>6949</v>
      </c>
      <c r="E688" s="342" t="s">
        <v>6950</v>
      </c>
      <c r="F688" s="342" t="s">
        <v>7473</v>
      </c>
    </row>
    <row r="689" spans="1:6">
      <c r="A689" s="342" t="s">
        <v>2389</v>
      </c>
      <c r="B689" s="342">
        <v>0.1</v>
      </c>
      <c r="C689" s="342" t="s">
        <v>6968</v>
      </c>
      <c r="D689" s="342" t="s">
        <v>1975</v>
      </c>
      <c r="E689" s="342" t="s">
        <v>6950</v>
      </c>
      <c r="F689" s="342" t="s">
        <v>7485</v>
      </c>
    </row>
    <row r="690" spans="1:6">
      <c r="A690" s="342" t="s">
        <v>2390</v>
      </c>
      <c r="B690" s="342">
        <v>0.1</v>
      </c>
      <c r="C690" s="342" t="s">
        <v>6968</v>
      </c>
      <c r="D690" s="342" t="s">
        <v>1975</v>
      </c>
      <c r="E690" s="342" t="s">
        <v>6950</v>
      </c>
      <c r="F690" s="342" t="s">
        <v>7485</v>
      </c>
    </row>
    <row r="691" spans="1:6">
      <c r="A691" s="342" t="s">
        <v>2391</v>
      </c>
      <c r="B691" s="342">
        <v>0.1</v>
      </c>
      <c r="C691" s="342" t="s">
        <v>6968</v>
      </c>
      <c r="D691" s="342" t="s">
        <v>1975</v>
      </c>
      <c r="E691" s="342" t="s">
        <v>6950</v>
      </c>
      <c r="F691" s="342" t="s">
        <v>7485</v>
      </c>
    </row>
    <row r="692" spans="1:6">
      <c r="A692" s="342" t="s">
        <v>4199</v>
      </c>
      <c r="B692" s="342">
        <v>1E-3</v>
      </c>
      <c r="C692" s="342" t="s">
        <v>6948</v>
      </c>
      <c r="D692" s="342" t="s">
        <v>6949</v>
      </c>
      <c r="E692" s="342" t="s">
        <v>6950</v>
      </c>
      <c r="F692" s="342" t="s">
        <v>7473</v>
      </c>
    </row>
    <row r="693" spans="1:6">
      <c r="A693" s="342" t="s">
        <v>2392</v>
      </c>
      <c r="B693" s="342">
        <v>8.9999999999999993E-3</v>
      </c>
      <c r="C693" s="342" t="s">
        <v>6952</v>
      </c>
      <c r="D693" s="342" t="s">
        <v>1912</v>
      </c>
      <c r="E693" s="342" t="s">
        <v>6950</v>
      </c>
      <c r="F693" s="342" t="s">
        <v>7475</v>
      </c>
    </row>
    <row r="694" spans="1:6">
      <c r="A694" s="342" t="s">
        <v>2393</v>
      </c>
      <c r="B694" s="342">
        <v>8.9999999999999993E-3</v>
      </c>
      <c r="C694" s="342" t="s">
        <v>6952</v>
      </c>
      <c r="D694" s="342" t="s">
        <v>1912</v>
      </c>
      <c r="E694" s="342" t="s">
        <v>6950</v>
      </c>
      <c r="F694" s="342" t="s">
        <v>7475</v>
      </c>
    </row>
    <row r="695" spans="1:6">
      <c r="A695" s="342" t="s">
        <v>2394</v>
      </c>
      <c r="B695" s="342">
        <v>8.9999999999999993E-3</v>
      </c>
      <c r="C695" s="342" t="s">
        <v>6952</v>
      </c>
      <c r="D695" s="342" t="s">
        <v>1912</v>
      </c>
      <c r="E695" s="342" t="s">
        <v>6950</v>
      </c>
      <c r="F695" s="342" t="s">
        <v>7475</v>
      </c>
    </row>
    <row r="696" spans="1:6">
      <c r="A696" s="342" t="s">
        <v>2395</v>
      </c>
      <c r="B696" s="342">
        <v>0.1</v>
      </c>
      <c r="C696" s="342" t="s">
        <v>6966</v>
      </c>
      <c r="D696" s="342" t="s">
        <v>1968</v>
      </c>
      <c r="E696" s="342" t="s">
        <v>6950</v>
      </c>
      <c r="F696" s="342" t="s">
        <v>7484</v>
      </c>
    </row>
    <row r="697" spans="1:6">
      <c r="A697" s="342" t="s">
        <v>7088</v>
      </c>
      <c r="B697" s="342">
        <v>1E-3</v>
      </c>
      <c r="C697" s="342" t="s">
        <v>6948</v>
      </c>
      <c r="D697" s="342" t="s">
        <v>6949</v>
      </c>
      <c r="E697" s="342" t="s">
        <v>6950</v>
      </c>
      <c r="F697" s="342" t="s">
        <v>7473</v>
      </c>
    </row>
    <row r="698" spans="1:6">
      <c r="A698" s="342" t="s">
        <v>2396</v>
      </c>
      <c r="B698" s="342">
        <v>1E-3</v>
      </c>
      <c r="C698" s="342" t="s">
        <v>6959</v>
      </c>
      <c r="D698" s="342" t="s">
        <v>6960</v>
      </c>
      <c r="E698" s="342" t="s">
        <v>6950</v>
      </c>
      <c r="F698" s="342" t="s">
        <v>7480</v>
      </c>
    </row>
    <row r="699" spans="1:6">
      <c r="A699" s="342" t="s">
        <v>2397</v>
      </c>
      <c r="B699" s="342">
        <v>1E-3</v>
      </c>
      <c r="C699" s="342" t="s">
        <v>6959</v>
      </c>
      <c r="D699" s="342" t="s">
        <v>6960</v>
      </c>
      <c r="E699" s="342" t="s">
        <v>6950</v>
      </c>
      <c r="F699" s="342" t="s">
        <v>7480</v>
      </c>
    </row>
    <row r="700" spans="1:6">
      <c r="A700" s="342" t="s">
        <v>4201</v>
      </c>
      <c r="B700" s="342">
        <v>1E-3</v>
      </c>
      <c r="C700" s="342" t="s">
        <v>6948</v>
      </c>
      <c r="D700" s="342" t="s">
        <v>6949</v>
      </c>
      <c r="E700" s="342" t="s">
        <v>6950</v>
      </c>
      <c r="F700" s="342" t="s">
        <v>7473</v>
      </c>
    </row>
    <row r="701" spans="1:6">
      <c r="A701" s="342" t="s">
        <v>4202</v>
      </c>
      <c r="B701" s="342">
        <v>1E-3</v>
      </c>
      <c r="C701" s="342" t="s">
        <v>6948</v>
      </c>
      <c r="D701" s="342" t="s">
        <v>6949</v>
      </c>
      <c r="E701" s="342" t="s">
        <v>6950</v>
      </c>
      <c r="F701" s="342" t="s">
        <v>7473</v>
      </c>
    </row>
    <row r="702" spans="1:6">
      <c r="A702" s="342" t="s">
        <v>2398</v>
      </c>
      <c r="B702" s="342">
        <v>0.1</v>
      </c>
      <c r="C702" s="342" t="s">
        <v>6957</v>
      </c>
      <c r="D702" s="342" t="s">
        <v>1941</v>
      </c>
      <c r="E702" s="342" t="s">
        <v>6950</v>
      </c>
      <c r="F702" s="342" t="s">
        <v>7478</v>
      </c>
    </row>
    <row r="703" spans="1:6">
      <c r="A703" s="342" t="s">
        <v>2399</v>
      </c>
      <c r="B703" s="342">
        <v>0.1</v>
      </c>
      <c r="C703" s="342" t="s">
        <v>6957</v>
      </c>
      <c r="D703" s="342" t="s">
        <v>1941</v>
      </c>
      <c r="E703" s="342" t="s">
        <v>6950</v>
      </c>
      <c r="F703" s="342" t="s">
        <v>7478</v>
      </c>
    </row>
    <row r="704" spans="1:6">
      <c r="A704" s="342" t="s">
        <v>2400</v>
      </c>
      <c r="B704" s="342">
        <v>0.1</v>
      </c>
      <c r="C704" s="342" t="s">
        <v>6966</v>
      </c>
      <c r="D704" s="342" t="s">
        <v>1968</v>
      </c>
      <c r="E704" s="342" t="s">
        <v>6950</v>
      </c>
      <c r="F704" s="342" t="s">
        <v>7484</v>
      </c>
    </row>
    <row r="705" spans="1:6">
      <c r="A705" s="342" t="s">
        <v>2401</v>
      </c>
      <c r="B705" s="342">
        <v>0.01</v>
      </c>
      <c r="C705" s="342" t="s">
        <v>6953</v>
      </c>
      <c r="D705" s="342" t="s">
        <v>1914</v>
      </c>
      <c r="E705" s="342" t="s">
        <v>6950</v>
      </c>
      <c r="F705" s="342" t="s">
        <v>7476</v>
      </c>
    </row>
    <row r="706" spans="1:6">
      <c r="A706" s="342" t="s">
        <v>2402</v>
      </c>
      <c r="B706" s="342">
        <v>1E-3</v>
      </c>
      <c r="C706" s="342" t="s">
        <v>6959</v>
      </c>
      <c r="D706" s="342" t="s">
        <v>6960</v>
      </c>
      <c r="E706" s="342" t="s">
        <v>6950</v>
      </c>
      <c r="F706" s="342" t="s">
        <v>7480</v>
      </c>
    </row>
    <row r="707" spans="1:6">
      <c r="A707" s="342" t="s">
        <v>2403</v>
      </c>
      <c r="B707" s="342">
        <v>0.01</v>
      </c>
      <c r="C707" s="342" t="s">
        <v>6953</v>
      </c>
      <c r="D707" s="342" t="s">
        <v>1914</v>
      </c>
      <c r="E707" s="342" t="s">
        <v>6950</v>
      </c>
      <c r="F707" s="342" t="s">
        <v>7476</v>
      </c>
    </row>
    <row r="708" spans="1:6">
      <c r="A708" s="342" t="s">
        <v>4207</v>
      </c>
      <c r="B708" s="342">
        <v>1E-3</v>
      </c>
      <c r="C708" s="342" t="s">
        <v>6948</v>
      </c>
      <c r="D708" s="342" t="s">
        <v>6949</v>
      </c>
      <c r="E708" s="342" t="s">
        <v>6950</v>
      </c>
      <c r="F708" s="342" t="s">
        <v>7473</v>
      </c>
    </row>
    <row r="709" spans="1:6">
      <c r="A709" s="342" t="s">
        <v>2404</v>
      </c>
      <c r="B709" s="342">
        <v>0.1</v>
      </c>
      <c r="C709" s="342" t="s">
        <v>6966</v>
      </c>
      <c r="D709" s="342" t="s">
        <v>1968</v>
      </c>
      <c r="E709" s="342" t="s">
        <v>6950</v>
      </c>
      <c r="F709" s="342" t="s">
        <v>7484</v>
      </c>
    </row>
    <row r="710" spans="1:6">
      <c r="A710" s="342" t="s">
        <v>2405</v>
      </c>
      <c r="B710" s="342">
        <v>0.01</v>
      </c>
      <c r="C710" s="342" t="s">
        <v>6951</v>
      </c>
      <c r="D710" s="342" t="s">
        <v>477</v>
      </c>
      <c r="E710" s="342" t="s">
        <v>6950</v>
      </c>
      <c r="F710" s="342" t="s">
        <v>7474</v>
      </c>
    </row>
    <row r="711" spans="1:6">
      <c r="A711" s="342" t="s">
        <v>2406</v>
      </c>
      <c r="B711" s="342">
        <v>0.1</v>
      </c>
      <c r="C711" s="342" t="s">
        <v>6957</v>
      </c>
      <c r="D711" s="342" t="s">
        <v>1941</v>
      </c>
      <c r="E711" s="342" t="s">
        <v>6950</v>
      </c>
      <c r="F711" s="342" t="s">
        <v>7478</v>
      </c>
    </row>
    <row r="712" spans="1:6">
      <c r="A712" s="342" t="s">
        <v>2407</v>
      </c>
      <c r="B712" s="342">
        <v>0.1</v>
      </c>
      <c r="C712" s="342" t="s">
        <v>6957</v>
      </c>
      <c r="D712" s="342" t="s">
        <v>1941</v>
      </c>
      <c r="E712" s="342" t="s">
        <v>6950</v>
      </c>
      <c r="F712" s="342" t="s">
        <v>7478</v>
      </c>
    </row>
    <row r="713" spans="1:6">
      <c r="A713" s="342" t="s">
        <v>2408</v>
      </c>
      <c r="B713" s="342">
        <v>0.1</v>
      </c>
      <c r="C713" s="342" t="s">
        <v>6966</v>
      </c>
      <c r="D713" s="342" t="s">
        <v>1968</v>
      </c>
      <c r="E713" s="342" t="s">
        <v>6950</v>
      </c>
      <c r="F713" s="342" t="s">
        <v>7484</v>
      </c>
    </row>
    <row r="714" spans="1:6">
      <c r="A714" s="342" t="s">
        <v>7089</v>
      </c>
      <c r="B714" s="342">
        <v>1E-3</v>
      </c>
      <c r="C714" s="342" t="s">
        <v>6948</v>
      </c>
      <c r="D714" s="342" t="s">
        <v>6949</v>
      </c>
      <c r="E714" s="342" t="s">
        <v>6950</v>
      </c>
      <c r="F714" s="342" t="s">
        <v>7473</v>
      </c>
    </row>
    <row r="715" spans="1:6">
      <c r="A715" s="342" t="s">
        <v>4209</v>
      </c>
      <c r="B715" s="342">
        <v>1E-3</v>
      </c>
      <c r="C715" s="342" t="s">
        <v>6948</v>
      </c>
      <c r="D715" s="342" t="s">
        <v>6949</v>
      </c>
      <c r="E715" s="342" t="s">
        <v>6950</v>
      </c>
      <c r="F715" s="342" t="s">
        <v>7473</v>
      </c>
    </row>
    <row r="716" spans="1:6">
      <c r="A716" s="342" t="s">
        <v>2409</v>
      </c>
      <c r="B716" s="342">
        <v>8.9999999999999993E-3</v>
      </c>
      <c r="C716" s="342" t="s">
        <v>6952</v>
      </c>
      <c r="D716" s="342" t="s">
        <v>1912</v>
      </c>
      <c r="E716" s="342" t="s">
        <v>6950</v>
      </c>
      <c r="F716" s="342" t="s">
        <v>7475</v>
      </c>
    </row>
    <row r="717" spans="1:6">
      <c r="A717" s="342" t="s">
        <v>2410</v>
      </c>
      <c r="B717" s="342">
        <v>8.9999999999999993E-3</v>
      </c>
      <c r="C717" s="342" t="s">
        <v>6952</v>
      </c>
      <c r="D717" s="342" t="s">
        <v>1912</v>
      </c>
      <c r="E717" s="342" t="s">
        <v>6950</v>
      </c>
      <c r="F717" s="342" t="s">
        <v>7475</v>
      </c>
    </row>
    <row r="718" spans="1:6">
      <c r="A718" s="342" t="s">
        <v>2411</v>
      </c>
      <c r="B718" s="342">
        <v>8.9999999999999993E-3</v>
      </c>
      <c r="C718" s="342" t="s">
        <v>6952</v>
      </c>
      <c r="D718" s="342" t="s">
        <v>1912</v>
      </c>
      <c r="E718" s="342" t="s">
        <v>6950</v>
      </c>
      <c r="F718" s="342" t="s">
        <v>7475</v>
      </c>
    </row>
    <row r="719" spans="1:6">
      <c r="A719" s="342" t="s">
        <v>2412</v>
      </c>
      <c r="B719" s="342">
        <v>0.01</v>
      </c>
      <c r="C719" s="342" t="s">
        <v>6951</v>
      </c>
      <c r="D719" s="342" t="s">
        <v>477</v>
      </c>
      <c r="E719" s="342" t="s">
        <v>6950</v>
      </c>
      <c r="F719" s="342" t="s">
        <v>7474</v>
      </c>
    </row>
    <row r="720" spans="1:6">
      <c r="A720" s="342" t="s">
        <v>4210</v>
      </c>
      <c r="B720" s="342">
        <v>1E-3</v>
      </c>
      <c r="C720" s="342" t="s">
        <v>6948</v>
      </c>
      <c r="D720" s="342" t="s">
        <v>6949</v>
      </c>
      <c r="E720" s="342" t="s">
        <v>6950</v>
      </c>
      <c r="F720" s="342" t="s">
        <v>7473</v>
      </c>
    </row>
    <row r="721" spans="1:6">
      <c r="A721" s="342" t="s">
        <v>2413</v>
      </c>
      <c r="B721" s="342">
        <v>1E-3</v>
      </c>
      <c r="C721" s="342" t="s">
        <v>6959</v>
      </c>
      <c r="D721" s="342" t="s">
        <v>6960</v>
      </c>
      <c r="E721" s="342" t="s">
        <v>6950</v>
      </c>
      <c r="F721" s="342" t="s">
        <v>7480</v>
      </c>
    </row>
    <row r="722" spans="1:6">
      <c r="A722" s="342" t="s">
        <v>2414</v>
      </c>
      <c r="B722" s="342">
        <v>0.1</v>
      </c>
      <c r="C722" s="342" t="s">
        <v>6957</v>
      </c>
      <c r="D722" s="342" t="s">
        <v>1941</v>
      </c>
      <c r="E722" s="342" t="s">
        <v>6950</v>
      </c>
      <c r="F722" s="342" t="s">
        <v>7478</v>
      </c>
    </row>
    <row r="723" spans="1:6">
      <c r="A723" s="342" t="s">
        <v>2415</v>
      </c>
      <c r="B723" s="342">
        <v>8.9999999999999993E-3</v>
      </c>
      <c r="C723" s="342" t="s">
        <v>6952</v>
      </c>
      <c r="D723" s="342" t="s">
        <v>1912</v>
      </c>
      <c r="E723" s="342" t="s">
        <v>6950</v>
      </c>
      <c r="F723" s="342" t="s">
        <v>7475</v>
      </c>
    </row>
    <row r="724" spans="1:6">
      <c r="A724" s="342" t="s">
        <v>4214</v>
      </c>
      <c r="B724" s="342">
        <v>1E-3</v>
      </c>
      <c r="C724" s="342" t="s">
        <v>6948</v>
      </c>
      <c r="D724" s="342" t="s">
        <v>6949</v>
      </c>
      <c r="E724" s="342" t="s">
        <v>6950</v>
      </c>
      <c r="F724" s="342" t="s">
        <v>7473</v>
      </c>
    </row>
    <row r="725" spans="1:6">
      <c r="A725" s="342" t="s">
        <v>2416</v>
      </c>
      <c r="B725" s="342">
        <v>0.01</v>
      </c>
      <c r="C725" s="342" t="s">
        <v>6953</v>
      </c>
      <c r="D725" s="342" t="s">
        <v>1914</v>
      </c>
      <c r="E725" s="342" t="s">
        <v>6950</v>
      </c>
      <c r="F725" s="342" t="s">
        <v>7476</v>
      </c>
    </row>
    <row r="726" spans="1:6">
      <c r="A726" s="342" t="s">
        <v>4215</v>
      </c>
      <c r="B726" s="342">
        <v>1E-3</v>
      </c>
      <c r="C726" s="342" t="s">
        <v>6948</v>
      </c>
      <c r="D726" s="342" t="s">
        <v>6949</v>
      </c>
      <c r="E726" s="342" t="s">
        <v>6950</v>
      </c>
      <c r="F726" s="342" t="s">
        <v>7473</v>
      </c>
    </row>
    <row r="727" spans="1:6">
      <c r="A727" s="342" t="s">
        <v>4218</v>
      </c>
      <c r="B727" s="342">
        <v>1E-3</v>
      </c>
      <c r="C727" s="342" t="s">
        <v>6948</v>
      </c>
      <c r="D727" s="342" t="s">
        <v>6949</v>
      </c>
      <c r="E727" s="342" t="s">
        <v>6950</v>
      </c>
      <c r="F727" s="342" t="s">
        <v>7473</v>
      </c>
    </row>
    <row r="728" spans="1:6">
      <c r="A728" s="342" t="s">
        <v>7090</v>
      </c>
      <c r="B728" s="342">
        <v>1E-3</v>
      </c>
      <c r="C728" s="342" t="s">
        <v>6948</v>
      </c>
      <c r="D728" s="342" t="s">
        <v>6949</v>
      </c>
      <c r="E728" s="342" t="s">
        <v>6950</v>
      </c>
      <c r="F728" s="342" t="s">
        <v>7473</v>
      </c>
    </row>
    <row r="729" spans="1:6">
      <c r="A729" s="342" t="s">
        <v>2417</v>
      </c>
      <c r="B729" s="342">
        <v>0.1</v>
      </c>
      <c r="C729" s="342" t="s">
        <v>6968</v>
      </c>
      <c r="D729" s="342" t="s">
        <v>1975</v>
      </c>
      <c r="E729" s="342" t="s">
        <v>6950</v>
      </c>
      <c r="F729" s="342" t="s">
        <v>7485</v>
      </c>
    </row>
    <row r="730" spans="1:6">
      <c r="A730" s="342" t="s">
        <v>4219</v>
      </c>
      <c r="B730" s="342">
        <v>1E-3</v>
      </c>
      <c r="C730" s="342" t="s">
        <v>6948</v>
      </c>
      <c r="D730" s="342" t="s">
        <v>6949</v>
      </c>
      <c r="E730" s="342" t="s">
        <v>6950</v>
      </c>
      <c r="F730" s="342" t="s">
        <v>7473</v>
      </c>
    </row>
    <row r="731" spans="1:6">
      <c r="A731" s="342" t="s">
        <v>7091</v>
      </c>
      <c r="B731" s="342">
        <v>0.1</v>
      </c>
      <c r="C731" s="342" t="s">
        <v>7092</v>
      </c>
      <c r="D731" s="342" t="s">
        <v>7093</v>
      </c>
      <c r="E731" s="342" t="s">
        <v>6950</v>
      </c>
      <c r="F731" s="342" t="s">
        <v>7502</v>
      </c>
    </row>
    <row r="732" spans="1:6">
      <c r="A732" s="342" t="s">
        <v>4220</v>
      </c>
      <c r="B732" s="342">
        <v>1E-3</v>
      </c>
      <c r="C732" s="342" t="s">
        <v>6948</v>
      </c>
      <c r="D732" s="342" t="s">
        <v>6949</v>
      </c>
      <c r="E732" s="342" t="s">
        <v>6950</v>
      </c>
      <c r="F732" s="342" t="s">
        <v>7473</v>
      </c>
    </row>
    <row r="733" spans="1:6">
      <c r="A733" s="342" t="s">
        <v>2418</v>
      </c>
      <c r="B733" s="342">
        <v>1E-3</v>
      </c>
      <c r="C733" s="342" t="s">
        <v>6959</v>
      </c>
      <c r="D733" s="342" t="s">
        <v>6960</v>
      </c>
      <c r="E733" s="342" t="s">
        <v>6950</v>
      </c>
      <c r="F733" s="342" t="s">
        <v>7480</v>
      </c>
    </row>
    <row r="734" spans="1:6">
      <c r="A734" s="342" t="s">
        <v>4221</v>
      </c>
      <c r="B734" s="342">
        <v>1E-3</v>
      </c>
      <c r="C734" s="342" t="s">
        <v>6948</v>
      </c>
      <c r="D734" s="342" t="s">
        <v>6949</v>
      </c>
      <c r="E734" s="342" t="s">
        <v>6950</v>
      </c>
      <c r="F734" s="342" t="s">
        <v>7473</v>
      </c>
    </row>
    <row r="735" spans="1:6">
      <c r="A735" s="342" t="s">
        <v>2419</v>
      </c>
      <c r="B735" s="342">
        <v>0.1</v>
      </c>
      <c r="C735" s="342" t="s">
        <v>6968</v>
      </c>
      <c r="D735" s="342" t="s">
        <v>1975</v>
      </c>
      <c r="E735" s="342" t="s">
        <v>6950</v>
      </c>
      <c r="F735" s="342" t="s">
        <v>7485</v>
      </c>
    </row>
    <row r="736" spans="1:6">
      <c r="A736" s="342" t="s">
        <v>2420</v>
      </c>
      <c r="B736" s="342">
        <v>0.01</v>
      </c>
      <c r="C736" s="342" t="s">
        <v>6953</v>
      </c>
      <c r="D736" s="342" t="s">
        <v>1914</v>
      </c>
      <c r="E736" s="342" t="s">
        <v>6950</v>
      </c>
      <c r="F736" s="342" t="s">
        <v>7476</v>
      </c>
    </row>
    <row r="737" spans="1:6">
      <c r="A737" s="342" t="s">
        <v>2421</v>
      </c>
      <c r="B737" s="342">
        <v>0.1</v>
      </c>
      <c r="C737" s="342" t="s">
        <v>6977</v>
      </c>
      <c r="D737" s="342" t="s">
        <v>6978</v>
      </c>
      <c r="E737" s="342" t="s">
        <v>6950</v>
      </c>
      <c r="F737" s="342" t="s">
        <v>7488</v>
      </c>
    </row>
    <row r="738" spans="1:6">
      <c r="A738" s="342" t="s">
        <v>4224</v>
      </c>
      <c r="B738" s="342">
        <v>1E-3</v>
      </c>
      <c r="C738" s="342" t="s">
        <v>6948</v>
      </c>
      <c r="D738" s="342" t="s">
        <v>6949</v>
      </c>
      <c r="E738" s="342" t="s">
        <v>6950</v>
      </c>
      <c r="F738" s="342" t="s">
        <v>7473</v>
      </c>
    </row>
    <row r="739" spans="1:6">
      <c r="A739" s="342" t="s">
        <v>4226</v>
      </c>
      <c r="B739" s="342">
        <v>1E-3</v>
      </c>
      <c r="C739" s="342" t="s">
        <v>6948</v>
      </c>
      <c r="D739" s="342" t="s">
        <v>6949</v>
      </c>
      <c r="E739" s="342" t="s">
        <v>6950</v>
      </c>
      <c r="F739" s="342" t="s">
        <v>7473</v>
      </c>
    </row>
    <row r="740" spans="1:6">
      <c r="A740" s="342" t="s">
        <v>7094</v>
      </c>
      <c r="B740" s="342">
        <v>1E-3</v>
      </c>
      <c r="C740" s="342" t="s">
        <v>6948</v>
      </c>
      <c r="D740" s="342" t="s">
        <v>6949</v>
      </c>
      <c r="E740" s="342" t="s">
        <v>6950</v>
      </c>
      <c r="F740" s="342" t="s">
        <v>7473</v>
      </c>
    </row>
    <row r="741" spans="1:6">
      <c r="A741" s="342" t="s">
        <v>2422</v>
      </c>
      <c r="B741" s="342">
        <v>0.01</v>
      </c>
      <c r="C741" s="342" t="s">
        <v>6951</v>
      </c>
      <c r="D741" s="342" t="s">
        <v>477</v>
      </c>
      <c r="E741" s="342" t="s">
        <v>6950</v>
      </c>
      <c r="F741" s="342" t="s">
        <v>7474</v>
      </c>
    </row>
    <row r="742" spans="1:6">
      <c r="A742" s="342" t="s">
        <v>7095</v>
      </c>
      <c r="B742" s="342">
        <v>1E-3</v>
      </c>
      <c r="C742" s="342" t="s">
        <v>6948</v>
      </c>
      <c r="D742" s="342" t="s">
        <v>6949</v>
      </c>
      <c r="E742" s="342" t="s">
        <v>6950</v>
      </c>
      <c r="F742" s="342" t="s">
        <v>7473</v>
      </c>
    </row>
    <row r="743" spans="1:6">
      <c r="A743" s="342" t="s">
        <v>2423</v>
      </c>
      <c r="B743" s="342">
        <v>0.01</v>
      </c>
      <c r="C743" s="342" t="s">
        <v>6953</v>
      </c>
      <c r="D743" s="342" t="s">
        <v>1914</v>
      </c>
      <c r="E743" s="342" t="s">
        <v>6950</v>
      </c>
      <c r="F743" s="342" t="s">
        <v>7476</v>
      </c>
    </row>
    <row r="744" spans="1:6">
      <c r="A744" s="342" t="s">
        <v>2424</v>
      </c>
      <c r="B744" s="342">
        <v>0.01</v>
      </c>
      <c r="C744" s="342" t="s">
        <v>6953</v>
      </c>
      <c r="D744" s="342" t="s">
        <v>1914</v>
      </c>
      <c r="E744" s="342" t="s">
        <v>6950</v>
      </c>
      <c r="F744" s="342" t="s">
        <v>7476</v>
      </c>
    </row>
    <row r="745" spans="1:6">
      <c r="A745" s="342" t="s">
        <v>2425</v>
      </c>
      <c r="B745" s="342">
        <v>0.01</v>
      </c>
      <c r="C745" s="342" t="s">
        <v>6953</v>
      </c>
      <c r="D745" s="342" t="s">
        <v>1914</v>
      </c>
      <c r="E745" s="342" t="s">
        <v>6950</v>
      </c>
      <c r="F745" s="342" t="s">
        <v>7476</v>
      </c>
    </row>
    <row r="746" spans="1:6">
      <c r="A746" s="342" t="s">
        <v>2426</v>
      </c>
      <c r="B746" s="342">
        <v>0.1</v>
      </c>
      <c r="C746" s="342" t="s">
        <v>6977</v>
      </c>
      <c r="D746" s="342" t="s">
        <v>6978</v>
      </c>
      <c r="E746" s="342" t="s">
        <v>6950</v>
      </c>
      <c r="F746" s="342" t="s">
        <v>7488</v>
      </c>
    </row>
    <row r="747" spans="1:6">
      <c r="A747" s="342" t="s">
        <v>7096</v>
      </c>
      <c r="B747" s="342">
        <v>0.1</v>
      </c>
      <c r="C747" s="342" t="s">
        <v>6977</v>
      </c>
      <c r="D747" s="342" t="s">
        <v>6978</v>
      </c>
      <c r="E747" s="342" t="s">
        <v>6950</v>
      </c>
      <c r="F747" s="342" t="s">
        <v>7488</v>
      </c>
    </row>
    <row r="748" spans="1:6">
      <c r="A748" s="342" t="s">
        <v>2427</v>
      </c>
      <c r="B748" s="342">
        <v>0.1</v>
      </c>
      <c r="C748" s="342" t="s">
        <v>7026</v>
      </c>
      <c r="D748" s="342" t="s">
        <v>7027</v>
      </c>
      <c r="E748" s="342" t="s">
        <v>6950</v>
      </c>
      <c r="F748" s="342" t="s">
        <v>7500</v>
      </c>
    </row>
    <row r="749" spans="1:6">
      <c r="A749" s="342" t="s">
        <v>2428</v>
      </c>
      <c r="B749" s="342">
        <v>8.9999999999999993E-3</v>
      </c>
      <c r="C749" s="342" t="s">
        <v>6952</v>
      </c>
      <c r="D749" s="342" t="s">
        <v>1912</v>
      </c>
      <c r="E749" s="342" t="s">
        <v>6950</v>
      </c>
      <c r="F749" s="342" t="s">
        <v>7475</v>
      </c>
    </row>
    <row r="750" spans="1:6">
      <c r="A750" s="342" t="s">
        <v>7097</v>
      </c>
      <c r="B750" s="342">
        <v>1E-3</v>
      </c>
      <c r="C750" s="342" t="s">
        <v>6948</v>
      </c>
      <c r="D750" s="342" t="s">
        <v>6949</v>
      </c>
      <c r="E750" s="342" t="s">
        <v>6950</v>
      </c>
      <c r="F750" s="342" t="s">
        <v>7473</v>
      </c>
    </row>
    <row r="751" spans="1:6">
      <c r="A751" s="342" t="s">
        <v>7098</v>
      </c>
      <c r="B751" s="342">
        <v>1E-3</v>
      </c>
      <c r="C751" s="342" t="s">
        <v>6948</v>
      </c>
      <c r="D751" s="342" t="s">
        <v>6949</v>
      </c>
      <c r="E751" s="342" t="s">
        <v>6950</v>
      </c>
      <c r="F751" s="342" t="s">
        <v>7473</v>
      </c>
    </row>
    <row r="752" spans="1:6">
      <c r="A752" s="342" t="s">
        <v>7099</v>
      </c>
      <c r="B752" s="342">
        <v>0.1</v>
      </c>
      <c r="C752" s="342" t="s">
        <v>6997</v>
      </c>
      <c r="D752" s="342" t="s">
        <v>6998</v>
      </c>
      <c r="E752" s="342" t="s">
        <v>6950</v>
      </c>
      <c r="F752" s="342" t="s">
        <v>7496</v>
      </c>
    </row>
    <row r="753" spans="1:6">
      <c r="A753" s="342" t="s">
        <v>7100</v>
      </c>
      <c r="B753" s="342">
        <v>0.1</v>
      </c>
      <c r="C753" s="342" t="s">
        <v>6997</v>
      </c>
      <c r="D753" s="342" t="s">
        <v>6998</v>
      </c>
      <c r="E753" s="342" t="s">
        <v>6950</v>
      </c>
      <c r="F753" s="342" t="s">
        <v>7496</v>
      </c>
    </row>
    <row r="754" spans="1:6">
      <c r="A754" s="342" t="s">
        <v>2429</v>
      </c>
      <c r="B754" s="342">
        <v>0.1</v>
      </c>
      <c r="C754" s="342" t="s">
        <v>6997</v>
      </c>
      <c r="D754" s="342" t="s">
        <v>6998</v>
      </c>
      <c r="E754" s="342" t="s">
        <v>6950</v>
      </c>
      <c r="F754" s="342" t="s">
        <v>7496</v>
      </c>
    </row>
    <row r="755" spans="1:6">
      <c r="A755" s="342" t="s">
        <v>2430</v>
      </c>
      <c r="B755" s="342">
        <v>0.1</v>
      </c>
      <c r="C755" s="342" t="s">
        <v>6977</v>
      </c>
      <c r="D755" s="342" t="s">
        <v>6978</v>
      </c>
      <c r="E755" s="342" t="s">
        <v>6950</v>
      </c>
      <c r="F755" s="342" t="s">
        <v>7488</v>
      </c>
    </row>
    <row r="756" spans="1:6">
      <c r="A756" s="342" t="s">
        <v>2431</v>
      </c>
      <c r="B756" s="342">
        <v>0.01</v>
      </c>
      <c r="C756" s="342" t="s">
        <v>6953</v>
      </c>
      <c r="D756" s="342" t="s">
        <v>1914</v>
      </c>
      <c r="E756" s="342" t="s">
        <v>6950</v>
      </c>
      <c r="F756" s="342" t="s">
        <v>7476</v>
      </c>
    </row>
    <row r="757" spans="1:6">
      <c r="A757" s="342" t="s">
        <v>2432</v>
      </c>
      <c r="B757" s="342">
        <v>0.1</v>
      </c>
      <c r="C757" s="342" t="s">
        <v>6968</v>
      </c>
      <c r="D757" s="342" t="s">
        <v>1975</v>
      </c>
      <c r="E757" s="342" t="s">
        <v>6950</v>
      </c>
      <c r="F757" s="342" t="s">
        <v>7485</v>
      </c>
    </row>
    <row r="758" spans="1:6">
      <c r="A758" s="342" t="s">
        <v>2433</v>
      </c>
      <c r="B758" s="342">
        <v>8.9999999999999993E-3</v>
      </c>
      <c r="C758" s="342" t="s">
        <v>6952</v>
      </c>
      <c r="D758" s="342" t="s">
        <v>1912</v>
      </c>
      <c r="E758" s="342" t="s">
        <v>6950</v>
      </c>
      <c r="F758" s="342" t="s">
        <v>7475</v>
      </c>
    </row>
    <row r="759" spans="1:6">
      <c r="A759" s="342" t="s">
        <v>2434</v>
      </c>
      <c r="B759" s="342">
        <v>0.01</v>
      </c>
      <c r="C759" s="342" t="s">
        <v>6953</v>
      </c>
      <c r="D759" s="342" t="s">
        <v>1914</v>
      </c>
      <c r="E759" s="342" t="s">
        <v>6950</v>
      </c>
      <c r="F759" s="342" t="s">
        <v>7476</v>
      </c>
    </row>
    <row r="760" spans="1:6">
      <c r="A760" s="342" t="s">
        <v>2435</v>
      </c>
      <c r="B760" s="342">
        <v>0.1</v>
      </c>
      <c r="C760" s="342" t="s">
        <v>6966</v>
      </c>
      <c r="D760" s="342" t="s">
        <v>1968</v>
      </c>
      <c r="E760" s="342" t="s">
        <v>6950</v>
      </c>
      <c r="F760" s="342" t="s">
        <v>7484</v>
      </c>
    </row>
    <row r="761" spans="1:6">
      <c r="A761" s="342" t="s">
        <v>2436</v>
      </c>
      <c r="B761" s="342">
        <v>0.1</v>
      </c>
      <c r="C761" s="342" t="s">
        <v>6966</v>
      </c>
      <c r="D761" s="342" t="s">
        <v>1968</v>
      </c>
      <c r="E761" s="342" t="s">
        <v>6950</v>
      </c>
      <c r="F761" s="342" t="s">
        <v>7484</v>
      </c>
    </row>
    <row r="762" spans="1:6">
      <c r="A762" s="342" t="s">
        <v>2437</v>
      </c>
      <c r="B762" s="342">
        <v>0.1</v>
      </c>
      <c r="C762" s="342" t="s">
        <v>6961</v>
      </c>
      <c r="D762" s="342" t="s">
        <v>6962</v>
      </c>
      <c r="E762" s="342" t="s">
        <v>6950</v>
      </c>
      <c r="F762" s="342" t="s">
        <v>7481</v>
      </c>
    </row>
    <row r="763" spans="1:6">
      <c r="A763" s="342" t="s">
        <v>2438</v>
      </c>
      <c r="B763" s="342">
        <v>0.01</v>
      </c>
      <c r="C763" s="342" t="s">
        <v>6953</v>
      </c>
      <c r="D763" s="342" t="s">
        <v>1914</v>
      </c>
      <c r="E763" s="342" t="s">
        <v>6950</v>
      </c>
      <c r="F763" s="342" t="s">
        <v>7476</v>
      </c>
    </row>
    <row r="764" spans="1:6">
      <c r="A764" s="342" t="s">
        <v>4232</v>
      </c>
      <c r="B764" s="342">
        <v>1E-3</v>
      </c>
      <c r="C764" s="342" t="s">
        <v>6948</v>
      </c>
      <c r="D764" s="342" t="s">
        <v>6949</v>
      </c>
      <c r="E764" s="342" t="s">
        <v>6950</v>
      </c>
      <c r="F764" s="342" t="s">
        <v>7473</v>
      </c>
    </row>
    <row r="765" spans="1:6">
      <c r="A765" s="342" t="s">
        <v>2439</v>
      </c>
      <c r="B765" s="342">
        <v>0.1</v>
      </c>
      <c r="C765" s="342" t="s">
        <v>6997</v>
      </c>
      <c r="D765" s="342" t="s">
        <v>6998</v>
      </c>
      <c r="E765" s="342" t="s">
        <v>6950</v>
      </c>
      <c r="F765" s="342" t="s">
        <v>7496</v>
      </c>
    </row>
    <row r="766" spans="1:6">
      <c r="A766" s="342" t="s">
        <v>7101</v>
      </c>
      <c r="B766" s="342">
        <v>1E-3</v>
      </c>
      <c r="C766" s="342" t="s">
        <v>6948</v>
      </c>
      <c r="D766" s="342" t="s">
        <v>6949</v>
      </c>
      <c r="E766" s="342" t="s">
        <v>6950</v>
      </c>
      <c r="F766" s="342" t="s">
        <v>7473</v>
      </c>
    </row>
    <row r="767" spans="1:6">
      <c r="A767" s="342" t="s">
        <v>7102</v>
      </c>
      <c r="B767" s="342">
        <v>0.1</v>
      </c>
      <c r="C767" s="342" t="s">
        <v>6977</v>
      </c>
      <c r="D767" s="342" t="s">
        <v>6978</v>
      </c>
      <c r="E767" s="342" t="s">
        <v>6950</v>
      </c>
      <c r="F767" s="342" t="s">
        <v>7488</v>
      </c>
    </row>
    <row r="768" spans="1:6">
      <c r="A768" s="342" t="s">
        <v>4233</v>
      </c>
      <c r="B768" s="342">
        <v>1E-3</v>
      </c>
      <c r="C768" s="342" t="s">
        <v>6948</v>
      </c>
      <c r="D768" s="342" t="s">
        <v>6949</v>
      </c>
      <c r="E768" s="342" t="s">
        <v>6950</v>
      </c>
      <c r="F768" s="342" t="s">
        <v>7473</v>
      </c>
    </row>
    <row r="769" spans="1:6">
      <c r="A769" s="342" t="s">
        <v>2440</v>
      </c>
      <c r="B769" s="342">
        <v>8.9999999999999993E-3</v>
      </c>
      <c r="C769" s="342" t="s">
        <v>6952</v>
      </c>
      <c r="D769" s="342" t="s">
        <v>1912</v>
      </c>
      <c r="E769" s="342" t="s">
        <v>6950</v>
      </c>
      <c r="F769" s="342" t="s">
        <v>7475</v>
      </c>
    </row>
    <row r="770" spans="1:6">
      <c r="A770" s="342" t="s">
        <v>2441</v>
      </c>
      <c r="B770" s="342">
        <v>0.1</v>
      </c>
      <c r="C770" s="342" t="s">
        <v>6961</v>
      </c>
      <c r="D770" s="342" t="s">
        <v>6962</v>
      </c>
      <c r="E770" s="342" t="s">
        <v>6950</v>
      </c>
      <c r="F770" s="342" t="s">
        <v>7481</v>
      </c>
    </row>
    <row r="771" spans="1:6">
      <c r="A771" s="342" t="s">
        <v>4234</v>
      </c>
      <c r="B771" s="342">
        <v>1E-3</v>
      </c>
      <c r="C771" s="342" t="s">
        <v>6948</v>
      </c>
      <c r="D771" s="342" t="s">
        <v>6949</v>
      </c>
      <c r="E771" s="342" t="s">
        <v>6950</v>
      </c>
      <c r="F771" s="342" t="s">
        <v>7473</v>
      </c>
    </row>
    <row r="772" spans="1:6">
      <c r="A772" s="342" t="s">
        <v>7103</v>
      </c>
      <c r="B772" s="342">
        <v>1E-3</v>
      </c>
      <c r="C772" s="342" t="s">
        <v>6948</v>
      </c>
      <c r="D772" s="342" t="s">
        <v>6949</v>
      </c>
      <c r="E772" s="342" t="s">
        <v>6950</v>
      </c>
      <c r="F772" s="342" t="s">
        <v>7473</v>
      </c>
    </row>
    <row r="773" spans="1:6">
      <c r="A773" s="342" t="s">
        <v>7104</v>
      </c>
      <c r="B773" s="342">
        <v>1E-3</v>
      </c>
      <c r="C773" s="342" t="s">
        <v>6948</v>
      </c>
      <c r="D773" s="342" t="s">
        <v>6949</v>
      </c>
      <c r="E773" s="342" t="s">
        <v>6950</v>
      </c>
      <c r="F773" s="342" t="s">
        <v>7473</v>
      </c>
    </row>
    <row r="774" spans="1:6">
      <c r="A774" s="342" t="s">
        <v>7105</v>
      </c>
      <c r="B774" s="342">
        <v>0.1</v>
      </c>
      <c r="C774" s="342" t="s">
        <v>6977</v>
      </c>
      <c r="D774" s="342" t="s">
        <v>6978</v>
      </c>
      <c r="E774" s="342" t="s">
        <v>6950</v>
      </c>
      <c r="F774" s="342" t="s">
        <v>7488</v>
      </c>
    </row>
    <row r="775" spans="1:6">
      <c r="A775" s="342" t="s">
        <v>7106</v>
      </c>
      <c r="B775" s="342">
        <v>0.1</v>
      </c>
      <c r="C775" s="342" t="s">
        <v>6977</v>
      </c>
      <c r="D775" s="342" t="s">
        <v>6978</v>
      </c>
      <c r="E775" s="342" t="s">
        <v>6950</v>
      </c>
      <c r="F775" s="342" t="s">
        <v>7488</v>
      </c>
    </row>
    <row r="776" spans="1:6">
      <c r="A776" s="342" t="s">
        <v>2442</v>
      </c>
      <c r="B776" s="342">
        <v>0.1</v>
      </c>
      <c r="C776" s="342" t="s">
        <v>6964</v>
      </c>
      <c r="D776" s="342" t="s">
        <v>6965</v>
      </c>
      <c r="E776" s="342" t="s">
        <v>6950</v>
      </c>
      <c r="F776" s="342" t="s">
        <v>7483</v>
      </c>
    </row>
    <row r="777" spans="1:6">
      <c r="A777" s="342" t="s">
        <v>7107</v>
      </c>
      <c r="B777" s="342">
        <v>0.1</v>
      </c>
      <c r="C777" s="342" t="s">
        <v>6977</v>
      </c>
      <c r="D777" s="342" t="s">
        <v>6978</v>
      </c>
      <c r="E777" s="342" t="s">
        <v>6950</v>
      </c>
      <c r="F777" s="342" t="s">
        <v>7488</v>
      </c>
    </row>
    <row r="778" spans="1:6">
      <c r="A778" s="342" t="s">
        <v>2443</v>
      </c>
      <c r="B778" s="342">
        <v>8.9999999999999993E-3</v>
      </c>
      <c r="C778" s="342" t="s">
        <v>6952</v>
      </c>
      <c r="D778" s="342" t="s">
        <v>1912</v>
      </c>
      <c r="E778" s="342" t="s">
        <v>6950</v>
      </c>
      <c r="F778" s="342" t="s">
        <v>7475</v>
      </c>
    </row>
    <row r="779" spans="1:6">
      <c r="A779" s="342" t="s">
        <v>2444</v>
      </c>
      <c r="B779" s="342">
        <v>1E-3</v>
      </c>
      <c r="C779" s="342" t="s">
        <v>6959</v>
      </c>
      <c r="D779" s="342" t="s">
        <v>6960</v>
      </c>
      <c r="E779" s="342" t="s">
        <v>6950</v>
      </c>
      <c r="F779" s="342" t="s">
        <v>7480</v>
      </c>
    </row>
    <row r="780" spans="1:6">
      <c r="A780" s="342" t="s">
        <v>7108</v>
      </c>
      <c r="B780" s="342">
        <v>1E-3</v>
      </c>
      <c r="C780" s="342" t="s">
        <v>6948</v>
      </c>
      <c r="D780" s="342" t="s">
        <v>6949</v>
      </c>
      <c r="E780" s="342" t="s">
        <v>6950</v>
      </c>
      <c r="F780" s="342" t="s">
        <v>7473</v>
      </c>
    </row>
    <row r="781" spans="1:6">
      <c r="A781" s="342" t="s">
        <v>2445</v>
      </c>
      <c r="B781" s="342">
        <v>0.1</v>
      </c>
      <c r="C781" s="342" t="s">
        <v>6968</v>
      </c>
      <c r="D781" s="342" t="s">
        <v>1975</v>
      </c>
      <c r="E781" s="342" t="s">
        <v>6950</v>
      </c>
      <c r="F781" s="342" t="s">
        <v>7485</v>
      </c>
    </row>
    <row r="782" spans="1:6">
      <c r="A782" s="342" t="s">
        <v>2446</v>
      </c>
      <c r="B782" s="342">
        <v>0.01</v>
      </c>
      <c r="C782" s="342" t="s">
        <v>6951</v>
      </c>
      <c r="D782" s="342" t="s">
        <v>477</v>
      </c>
      <c r="E782" s="342" t="s">
        <v>6950</v>
      </c>
      <c r="F782" s="342" t="s">
        <v>7474</v>
      </c>
    </row>
    <row r="783" spans="1:6">
      <c r="A783" s="342" t="s">
        <v>2447</v>
      </c>
      <c r="B783" s="342">
        <v>1E-3</v>
      </c>
      <c r="C783" s="342" t="s">
        <v>6959</v>
      </c>
      <c r="D783" s="342" t="s">
        <v>6960</v>
      </c>
      <c r="E783" s="342" t="s">
        <v>6950</v>
      </c>
      <c r="F783" s="342" t="s">
        <v>7480</v>
      </c>
    </row>
    <row r="784" spans="1:6">
      <c r="A784" s="342" t="s">
        <v>4235</v>
      </c>
      <c r="B784" s="342">
        <v>1E-3</v>
      </c>
      <c r="C784" s="342" t="s">
        <v>6948</v>
      </c>
      <c r="D784" s="342" t="s">
        <v>6949</v>
      </c>
      <c r="E784" s="342" t="s">
        <v>6950</v>
      </c>
      <c r="F784" s="342" t="s">
        <v>7473</v>
      </c>
    </row>
    <row r="785" spans="1:6">
      <c r="A785" s="342" t="s">
        <v>7109</v>
      </c>
      <c r="B785" s="342">
        <v>1E-3</v>
      </c>
      <c r="C785" s="342" t="s">
        <v>6948</v>
      </c>
      <c r="D785" s="342" t="s">
        <v>6949</v>
      </c>
      <c r="E785" s="342" t="s">
        <v>6950</v>
      </c>
      <c r="F785" s="342" t="s">
        <v>7473</v>
      </c>
    </row>
    <row r="786" spans="1:6">
      <c r="A786" s="342" t="s">
        <v>2448</v>
      </c>
      <c r="B786" s="342">
        <v>5.0000000000000001E-3</v>
      </c>
      <c r="C786" s="342" t="s">
        <v>6980</v>
      </c>
      <c r="D786" s="342" t="s">
        <v>1999</v>
      </c>
      <c r="E786" s="342" t="s">
        <v>6950</v>
      </c>
      <c r="F786" s="342" t="s">
        <v>7490</v>
      </c>
    </row>
    <row r="787" spans="1:6">
      <c r="A787" s="342" t="s">
        <v>2449</v>
      </c>
      <c r="B787" s="342">
        <v>0.01</v>
      </c>
      <c r="C787" s="342" t="s">
        <v>6953</v>
      </c>
      <c r="D787" s="342" t="s">
        <v>1914</v>
      </c>
      <c r="E787" s="342" t="s">
        <v>6950</v>
      </c>
      <c r="F787" s="342" t="s">
        <v>7476</v>
      </c>
    </row>
    <row r="788" spans="1:6">
      <c r="A788" s="342" t="s">
        <v>2450</v>
      </c>
      <c r="B788" s="342">
        <v>1E-3</v>
      </c>
      <c r="C788" s="342" t="s">
        <v>7065</v>
      </c>
      <c r="D788" s="342" t="s">
        <v>2334</v>
      </c>
      <c r="E788" s="342" t="s">
        <v>6950</v>
      </c>
      <c r="F788" s="342" t="s">
        <v>7501</v>
      </c>
    </row>
    <row r="789" spans="1:6">
      <c r="A789" s="342" t="s">
        <v>2451</v>
      </c>
      <c r="B789" s="342">
        <v>0.01</v>
      </c>
      <c r="C789" s="342" t="s">
        <v>6953</v>
      </c>
      <c r="D789" s="342" t="s">
        <v>1914</v>
      </c>
      <c r="E789" s="342" t="s">
        <v>6950</v>
      </c>
      <c r="F789" s="342" t="s">
        <v>7476</v>
      </c>
    </row>
    <row r="790" spans="1:6">
      <c r="A790" s="342" t="s">
        <v>2452</v>
      </c>
      <c r="B790" s="342">
        <v>0.01</v>
      </c>
      <c r="C790" s="342" t="s">
        <v>6963</v>
      </c>
      <c r="D790" s="342" t="s">
        <v>1954</v>
      </c>
      <c r="E790" s="342" t="s">
        <v>6950</v>
      </c>
      <c r="F790" s="342" t="s">
        <v>7482</v>
      </c>
    </row>
    <row r="791" spans="1:6">
      <c r="A791" s="342" t="s">
        <v>4237</v>
      </c>
      <c r="B791" s="342">
        <v>1E-3</v>
      </c>
      <c r="C791" s="342" t="s">
        <v>6948</v>
      </c>
      <c r="D791" s="342" t="s">
        <v>6949</v>
      </c>
      <c r="E791" s="342" t="s">
        <v>6950</v>
      </c>
      <c r="F791" s="342" t="s">
        <v>7473</v>
      </c>
    </row>
    <row r="792" spans="1:6">
      <c r="A792" s="342" t="s">
        <v>2453</v>
      </c>
      <c r="B792" s="342">
        <v>0.01</v>
      </c>
      <c r="C792" s="342" t="s">
        <v>6953</v>
      </c>
      <c r="D792" s="342" t="s">
        <v>1914</v>
      </c>
      <c r="E792" s="342" t="s">
        <v>6950</v>
      </c>
      <c r="F792" s="342" t="s">
        <v>7476</v>
      </c>
    </row>
    <row r="793" spans="1:6">
      <c r="A793" s="342" t="s">
        <v>2454</v>
      </c>
      <c r="B793" s="342">
        <v>8.9999999999999993E-3</v>
      </c>
      <c r="C793" s="342" t="s">
        <v>6952</v>
      </c>
      <c r="D793" s="342" t="s">
        <v>1912</v>
      </c>
      <c r="E793" s="342" t="s">
        <v>6950</v>
      </c>
      <c r="F793" s="342" t="s">
        <v>7475</v>
      </c>
    </row>
    <row r="794" spans="1:6">
      <c r="A794" s="342" t="s">
        <v>2455</v>
      </c>
      <c r="B794" s="342">
        <v>0.1</v>
      </c>
      <c r="C794" s="342" t="s">
        <v>6966</v>
      </c>
      <c r="D794" s="342" t="s">
        <v>1968</v>
      </c>
      <c r="E794" s="342" t="s">
        <v>6950</v>
      </c>
      <c r="F794" s="342" t="s">
        <v>7484</v>
      </c>
    </row>
    <row r="795" spans="1:6">
      <c r="A795" s="342" t="s">
        <v>2456</v>
      </c>
      <c r="B795" s="342">
        <v>1E-3</v>
      </c>
      <c r="C795" s="342" t="s">
        <v>7065</v>
      </c>
      <c r="D795" s="342" t="s">
        <v>2334</v>
      </c>
      <c r="E795" s="342" t="s">
        <v>6950</v>
      </c>
      <c r="F795" s="342" t="s">
        <v>7501</v>
      </c>
    </row>
    <row r="796" spans="1:6">
      <c r="A796" s="342" t="s">
        <v>2457</v>
      </c>
      <c r="B796" s="342">
        <v>0.1</v>
      </c>
      <c r="C796" s="342" t="s">
        <v>6961</v>
      </c>
      <c r="D796" s="342" t="s">
        <v>6962</v>
      </c>
      <c r="E796" s="342" t="s">
        <v>6950</v>
      </c>
      <c r="F796" s="342" t="s">
        <v>7481</v>
      </c>
    </row>
    <row r="797" spans="1:6">
      <c r="A797" s="342" t="s">
        <v>7110</v>
      </c>
      <c r="B797" s="342">
        <v>1E-3</v>
      </c>
      <c r="C797" s="342" t="s">
        <v>6948</v>
      </c>
      <c r="D797" s="342" t="s">
        <v>6949</v>
      </c>
      <c r="E797" s="342" t="s">
        <v>6950</v>
      </c>
      <c r="F797" s="342" t="s">
        <v>7473</v>
      </c>
    </row>
    <row r="798" spans="1:6">
      <c r="A798" s="342" t="s">
        <v>7111</v>
      </c>
      <c r="B798" s="342">
        <v>1E-3</v>
      </c>
      <c r="C798" s="342" t="s">
        <v>6948</v>
      </c>
      <c r="D798" s="342" t="s">
        <v>6949</v>
      </c>
      <c r="E798" s="342" t="s">
        <v>6950</v>
      </c>
      <c r="F798" s="342" t="s">
        <v>7473</v>
      </c>
    </row>
    <row r="799" spans="1:6">
      <c r="A799" s="342" t="s">
        <v>4243</v>
      </c>
      <c r="B799" s="342">
        <v>1E-3</v>
      </c>
      <c r="C799" s="342" t="s">
        <v>6948</v>
      </c>
      <c r="D799" s="342" t="s">
        <v>6949</v>
      </c>
      <c r="E799" s="342" t="s">
        <v>6950</v>
      </c>
      <c r="F799" s="342" t="s">
        <v>7473</v>
      </c>
    </row>
    <row r="800" spans="1:6">
      <c r="A800" s="342" t="s">
        <v>7112</v>
      </c>
      <c r="B800" s="342">
        <v>0.1</v>
      </c>
      <c r="C800" s="342" t="s">
        <v>7092</v>
      </c>
      <c r="D800" s="342" t="s">
        <v>7093</v>
      </c>
      <c r="E800" s="342" t="s">
        <v>6950</v>
      </c>
      <c r="F800" s="342" t="s">
        <v>7502</v>
      </c>
    </row>
    <row r="801" spans="1:6">
      <c r="A801" s="342" t="s">
        <v>2458</v>
      </c>
      <c r="B801" s="342">
        <v>5.0000000000000001E-3</v>
      </c>
      <c r="C801" s="342" t="s">
        <v>6980</v>
      </c>
      <c r="D801" s="342" t="s">
        <v>1999</v>
      </c>
      <c r="E801" s="342" t="s">
        <v>6950</v>
      </c>
      <c r="F801" s="342" t="s">
        <v>7490</v>
      </c>
    </row>
    <row r="802" spans="1:6">
      <c r="A802" s="342" t="s">
        <v>7113</v>
      </c>
      <c r="B802" s="342">
        <v>1E-3</v>
      </c>
      <c r="C802" s="342" t="s">
        <v>6948</v>
      </c>
      <c r="D802" s="342" t="s">
        <v>6949</v>
      </c>
      <c r="E802" s="342" t="s">
        <v>6950</v>
      </c>
      <c r="F802" s="342" t="s">
        <v>7473</v>
      </c>
    </row>
    <row r="803" spans="1:6">
      <c r="A803" s="342" t="s">
        <v>2459</v>
      </c>
      <c r="B803" s="342">
        <v>0.1</v>
      </c>
      <c r="C803" s="342" t="s">
        <v>7026</v>
      </c>
      <c r="D803" s="342" t="s">
        <v>7027</v>
      </c>
      <c r="E803" s="342" t="s">
        <v>6950</v>
      </c>
      <c r="F803" s="342" t="s">
        <v>7500</v>
      </c>
    </row>
    <row r="804" spans="1:6">
      <c r="A804" s="342" t="s">
        <v>2460</v>
      </c>
      <c r="B804" s="342">
        <v>0.1</v>
      </c>
      <c r="C804" s="342" t="s">
        <v>6961</v>
      </c>
      <c r="D804" s="342" t="s">
        <v>6962</v>
      </c>
      <c r="E804" s="342" t="s">
        <v>6950</v>
      </c>
      <c r="F804" s="342" t="s">
        <v>7481</v>
      </c>
    </row>
    <row r="805" spans="1:6">
      <c r="A805" s="342" t="s">
        <v>7114</v>
      </c>
      <c r="B805" s="342">
        <v>0.1</v>
      </c>
      <c r="C805" s="342" t="s">
        <v>7018</v>
      </c>
      <c r="D805" s="342" t="s">
        <v>2183</v>
      </c>
      <c r="E805" s="342" t="s">
        <v>6950</v>
      </c>
      <c r="F805" s="342" t="s">
        <v>7499</v>
      </c>
    </row>
    <row r="806" spans="1:6">
      <c r="A806" s="342" t="s">
        <v>7115</v>
      </c>
      <c r="B806" s="342">
        <v>0.1</v>
      </c>
      <c r="C806" s="342" t="s">
        <v>7018</v>
      </c>
      <c r="D806" s="342" t="s">
        <v>2183</v>
      </c>
      <c r="E806" s="342" t="s">
        <v>6950</v>
      </c>
      <c r="F806" s="342" t="s">
        <v>7499</v>
      </c>
    </row>
    <row r="807" spans="1:6">
      <c r="A807" s="342" t="s">
        <v>2461</v>
      </c>
      <c r="B807" s="342">
        <v>8.9999999999999993E-3</v>
      </c>
      <c r="C807" s="342" t="s">
        <v>6952</v>
      </c>
      <c r="D807" s="342" t="s">
        <v>1912</v>
      </c>
      <c r="E807" s="342" t="s">
        <v>6950</v>
      </c>
      <c r="F807" s="342" t="s">
        <v>7475</v>
      </c>
    </row>
    <row r="808" spans="1:6">
      <c r="A808" s="342" t="s">
        <v>4246</v>
      </c>
      <c r="B808" s="342">
        <v>1E-3</v>
      </c>
      <c r="C808" s="342" t="s">
        <v>6948</v>
      </c>
      <c r="D808" s="342" t="s">
        <v>6949</v>
      </c>
      <c r="E808" s="342" t="s">
        <v>6950</v>
      </c>
      <c r="F808" s="342" t="s">
        <v>7473</v>
      </c>
    </row>
    <row r="809" spans="1:6">
      <c r="A809" s="342" t="s">
        <v>7116</v>
      </c>
      <c r="B809" s="342">
        <v>1E-3</v>
      </c>
      <c r="C809" s="342" t="s">
        <v>6948</v>
      </c>
      <c r="D809" s="342" t="s">
        <v>6949</v>
      </c>
      <c r="E809" s="342" t="s">
        <v>6950</v>
      </c>
      <c r="F809" s="342" t="s">
        <v>7473</v>
      </c>
    </row>
    <row r="810" spans="1:6">
      <c r="A810" s="342" t="s">
        <v>4249</v>
      </c>
      <c r="B810" s="342">
        <v>1E-3</v>
      </c>
      <c r="C810" s="342" t="s">
        <v>6948</v>
      </c>
      <c r="D810" s="342" t="s">
        <v>6949</v>
      </c>
      <c r="E810" s="342" t="s">
        <v>6950</v>
      </c>
      <c r="F810" s="342" t="s">
        <v>7473</v>
      </c>
    </row>
    <row r="811" spans="1:6">
      <c r="A811" s="342" t="s">
        <v>2462</v>
      </c>
      <c r="B811" s="342">
        <v>0.1</v>
      </c>
      <c r="C811" s="342" t="s">
        <v>6968</v>
      </c>
      <c r="D811" s="342" t="s">
        <v>1975</v>
      </c>
      <c r="E811" s="342" t="s">
        <v>6950</v>
      </c>
      <c r="F811" s="342" t="s">
        <v>7485</v>
      </c>
    </row>
    <row r="812" spans="1:6">
      <c r="A812" s="342" t="s">
        <v>2463</v>
      </c>
      <c r="B812" s="342">
        <v>0.1</v>
      </c>
      <c r="C812" s="342" t="s">
        <v>7018</v>
      </c>
      <c r="D812" s="342" t="s">
        <v>2183</v>
      </c>
      <c r="E812" s="342" t="s">
        <v>6950</v>
      </c>
      <c r="F812" s="342" t="s">
        <v>7499</v>
      </c>
    </row>
    <row r="813" spans="1:6">
      <c r="A813" s="342" t="s">
        <v>2464</v>
      </c>
      <c r="B813" s="342">
        <v>8.9999999999999993E-3</v>
      </c>
      <c r="C813" s="342" t="s">
        <v>6952</v>
      </c>
      <c r="D813" s="342" t="s">
        <v>1912</v>
      </c>
      <c r="E813" s="342" t="s">
        <v>6950</v>
      </c>
      <c r="F813" s="342" t="s">
        <v>7475</v>
      </c>
    </row>
    <row r="814" spans="1:6">
      <c r="A814" s="342" t="s">
        <v>2465</v>
      </c>
      <c r="B814" s="342">
        <v>0.1</v>
      </c>
      <c r="C814" s="342" t="s">
        <v>6968</v>
      </c>
      <c r="D814" s="342" t="s">
        <v>1975</v>
      </c>
      <c r="E814" s="342" t="s">
        <v>6950</v>
      </c>
      <c r="F814" s="342" t="s">
        <v>7485</v>
      </c>
    </row>
    <row r="815" spans="1:6">
      <c r="A815" s="342" t="s">
        <v>2466</v>
      </c>
      <c r="B815" s="342">
        <v>8.9999999999999993E-3</v>
      </c>
      <c r="C815" s="342" t="s">
        <v>6952</v>
      </c>
      <c r="D815" s="342" t="s">
        <v>1912</v>
      </c>
      <c r="E815" s="342" t="s">
        <v>6950</v>
      </c>
      <c r="F815" s="342" t="s">
        <v>7475</v>
      </c>
    </row>
    <row r="816" spans="1:6">
      <c r="A816" s="342" t="s">
        <v>2467</v>
      </c>
      <c r="B816" s="342">
        <v>8.9999999999999993E-3</v>
      </c>
      <c r="C816" s="342" t="s">
        <v>6952</v>
      </c>
      <c r="D816" s="342" t="s">
        <v>1912</v>
      </c>
      <c r="E816" s="342" t="s">
        <v>6950</v>
      </c>
      <c r="F816" s="342" t="s">
        <v>7475</v>
      </c>
    </row>
    <row r="817" spans="1:6">
      <c r="A817" s="342" t="s">
        <v>2468</v>
      </c>
      <c r="B817" s="342">
        <v>8.9999999999999993E-3</v>
      </c>
      <c r="C817" s="342" t="s">
        <v>6952</v>
      </c>
      <c r="D817" s="342" t="s">
        <v>1912</v>
      </c>
      <c r="E817" s="342" t="s">
        <v>6950</v>
      </c>
      <c r="F817" s="342" t="s">
        <v>7475</v>
      </c>
    </row>
    <row r="818" spans="1:6">
      <c r="A818" s="342" t="s">
        <v>2469</v>
      </c>
      <c r="B818" s="342">
        <v>0.1</v>
      </c>
      <c r="C818" s="342" t="s">
        <v>6961</v>
      </c>
      <c r="D818" s="342" t="s">
        <v>6962</v>
      </c>
      <c r="E818" s="342" t="s">
        <v>6950</v>
      </c>
      <c r="F818" s="342" t="s">
        <v>7481</v>
      </c>
    </row>
    <row r="819" spans="1:6">
      <c r="A819" s="342" t="s">
        <v>4254</v>
      </c>
      <c r="B819" s="342">
        <v>0.1</v>
      </c>
      <c r="C819" s="342" t="s">
        <v>6955</v>
      </c>
      <c r="D819" s="342" t="s">
        <v>7117</v>
      </c>
      <c r="E819" s="342" t="s">
        <v>6950</v>
      </c>
      <c r="F819" s="342" t="s">
        <v>7477</v>
      </c>
    </row>
    <row r="820" spans="1:6">
      <c r="A820" s="342" t="s">
        <v>2470</v>
      </c>
      <c r="B820" s="342">
        <v>0.1</v>
      </c>
      <c r="C820" s="342" t="s">
        <v>6966</v>
      </c>
      <c r="D820" s="342" t="s">
        <v>1968</v>
      </c>
      <c r="E820" s="342" t="s">
        <v>6950</v>
      </c>
      <c r="F820" s="342" t="s">
        <v>7484</v>
      </c>
    </row>
    <row r="821" spans="1:6">
      <c r="A821" s="342" t="s">
        <v>4259</v>
      </c>
      <c r="B821" s="342">
        <v>1E-3</v>
      </c>
      <c r="C821" s="342" t="s">
        <v>6948</v>
      </c>
      <c r="D821" s="342" t="s">
        <v>6949</v>
      </c>
      <c r="E821" s="342" t="s">
        <v>6950</v>
      </c>
      <c r="F821" s="342" t="s">
        <v>7473</v>
      </c>
    </row>
    <row r="822" spans="1:6">
      <c r="A822" s="342" t="s">
        <v>2471</v>
      </c>
      <c r="B822" s="342">
        <v>0.1</v>
      </c>
      <c r="C822" s="342" t="s">
        <v>6966</v>
      </c>
      <c r="D822" s="342" t="s">
        <v>1968</v>
      </c>
      <c r="E822" s="342" t="s">
        <v>6950</v>
      </c>
      <c r="F822" s="342" t="s">
        <v>7484</v>
      </c>
    </row>
    <row r="823" spans="1:6">
      <c r="A823" s="342" t="s">
        <v>2472</v>
      </c>
      <c r="B823" s="342">
        <v>0.1</v>
      </c>
      <c r="C823" s="342" t="s">
        <v>6968</v>
      </c>
      <c r="D823" s="342" t="s">
        <v>1975</v>
      </c>
      <c r="E823" s="342" t="s">
        <v>6950</v>
      </c>
      <c r="F823" s="342" t="s">
        <v>7485</v>
      </c>
    </row>
    <row r="824" spans="1:6">
      <c r="A824" s="342" t="s">
        <v>2473</v>
      </c>
      <c r="B824" s="342">
        <v>0.1</v>
      </c>
      <c r="C824" s="342" t="s">
        <v>6966</v>
      </c>
      <c r="D824" s="342" t="s">
        <v>1968</v>
      </c>
      <c r="E824" s="342" t="s">
        <v>6950</v>
      </c>
      <c r="F824" s="342" t="s">
        <v>7484</v>
      </c>
    </row>
    <row r="825" spans="1:6">
      <c r="A825" s="342" t="s">
        <v>2474</v>
      </c>
      <c r="B825" s="342">
        <v>8.9999999999999993E-3</v>
      </c>
      <c r="C825" s="342" t="s">
        <v>6952</v>
      </c>
      <c r="D825" s="342" t="s">
        <v>1912</v>
      </c>
      <c r="E825" s="342" t="s">
        <v>6950</v>
      </c>
      <c r="F825" s="342" t="s">
        <v>7475</v>
      </c>
    </row>
    <row r="826" spans="1:6">
      <c r="A826" s="342" t="s">
        <v>2475</v>
      </c>
      <c r="B826" s="342">
        <v>0.1</v>
      </c>
      <c r="C826" s="342" t="s">
        <v>6977</v>
      </c>
      <c r="D826" s="342" t="s">
        <v>6978</v>
      </c>
      <c r="E826" s="342" t="s">
        <v>6950</v>
      </c>
      <c r="F826" s="342" t="s">
        <v>7488</v>
      </c>
    </row>
    <row r="827" spans="1:6">
      <c r="A827" s="342" t="s">
        <v>4260</v>
      </c>
      <c r="B827" s="342">
        <v>1E-3</v>
      </c>
      <c r="C827" s="342" t="s">
        <v>6948</v>
      </c>
      <c r="D827" s="342" t="s">
        <v>6949</v>
      </c>
      <c r="E827" s="342" t="s">
        <v>6950</v>
      </c>
      <c r="F827" s="342" t="s">
        <v>7473</v>
      </c>
    </row>
    <row r="828" spans="1:6">
      <c r="A828" s="342" t="s">
        <v>2476</v>
      </c>
      <c r="B828" s="342">
        <v>0.1</v>
      </c>
      <c r="C828" s="342" t="s">
        <v>6958</v>
      </c>
      <c r="D828" s="342" t="s">
        <v>1943</v>
      </c>
      <c r="E828" s="342" t="s">
        <v>6950</v>
      </c>
      <c r="F828" s="342" t="s">
        <v>7479</v>
      </c>
    </row>
    <row r="829" spans="1:6">
      <c r="A829" s="342" t="s">
        <v>2477</v>
      </c>
      <c r="B829" s="342">
        <v>0.1</v>
      </c>
      <c r="C829" s="342" t="s">
        <v>6958</v>
      </c>
      <c r="D829" s="342" t="s">
        <v>1943</v>
      </c>
      <c r="E829" s="342" t="s">
        <v>6950</v>
      </c>
      <c r="F829" s="342" t="s">
        <v>7479</v>
      </c>
    </row>
    <row r="830" spans="1:6">
      <c r="A830" s="342" t="s">
        <v>7118</v>
      </c>
      <c r="B830" s="342">
        <v>1E-3</v>
      </c>
      <c r="C830" s="342" t="s">
        <v>6948</v>
      </c>
      <c r="D830" s="342" t="s">
        <v>6949</v>
      </c>
      <c r="E830" s="342" t="s">
        <v>6950</v>
      </c>
      <c r="F830" s="342" t="s">
        <v>7473</v>
      </c>
    </row>
    <row r="831" spans="1:6">
      <c r="A831" s="342" t="s">
        <v>2478</v>
      </c>
      <c r="B831" s="342">
        <v>0.1</v>
      </c>
      <c r="C831" s="342" t="s">
        <v>6997</v>
      </c>
      <c r="D831" s="342" t="s">
        <v>6998</v>
      </c>
      <c r="E831" s="342" t="s">
        <v>6950</v>
      </c>
      <c r="F831" s="342" t="s">
        <v>7496</v>
      </c>
    </row>
    <row r="832" spans="1:6">
      <c r="A832" s="342" t="s">
        <v>2479</v>
      </c>
      <c r="B832" s="342">
        <v>0.01</v>
      </c>
      <c r="C832" s="342" t="s">
        <v>6953</v>
      </c>
      <c r="D832" s="342" t="s">
        <v>1914</v>
      </c>
      <c r="E832" s="342" t="s">
        <v>6950</v>
      </c>
      <c r="F832" s="342" t="s">
        <v>7476</v>
      </c>
    </row>
    <row r="833" spans="1:6">
      <c r="A833" s="342" t="s">
        <v>2480</v>
      </c>
      <c r="B833" s="342">
        <v>0.01</v>
      </c>
      <c r="C833" s="342" t="s">
        <v>6953</v>
      </c>
      <c r="D833" s="342" t="s">
        <v>1914</v>
      </c>
      <c r="E833" s="342" t="s">
        <v>6950</v>
      </c>
      <c r="F833" s="342" t="s">
        <v>7476</v>
      </c>
    </row>
    <row r="834" spans="1:6">
      <c r="A834" s="342" t="s">
        <v>2481</v>
      </c>
      <c r="B834" s="342">
        <v>0.1</v>
      </c>
      <c r="C834" s="342" t="s">
        <v>6966</v>
      </c>
      <c r="D834" s="342" t="s">
        <v>1968</v>
      </c>
      <c r="E834" s="342" t="s">
        <v>6950</v>
      </c>
      <c r="F834" s="342" t="s">
        <v>7484</v>
      </c>
    </row>
    <row r="835" spans="1:6">
      <c r="A835" s="342" t="s">
        <v>2482</v>
      </c>
      <c r="B835" s="342">
        <v>0.1</v>
      </c>
      <c r="C835" s="342" t="s">
        <v>6961</v>
      </c>
      <c r="D835" s="342" t="s">
        <v>6962</v>
      </c>
      <c r="E835" s="342" t="s">
        <v>6950</v>
      </c>
      <c r="F835" s="342" t="s">
        <v>7481</v>
      </c>
    </row>
    <row r="836" spans="1:6">
      <c r="A836" s="342" t="s">
        <v>2483</v>
      </c>
      <c r="B836" s="342">
        <v>0.01</v>
      </c>
      <c r="C836" s="342" t="s">
        <v>6953</v>
      </c>
      <c r="D836" s="342" t="s">
        <v>1914</v>
      </c>
      <c r="E836" s="342" t="s">
        <v>6950</v>
      </c>
      <c r="F836" s="342" t="s">
        <v>7476</v>
      </c>
    </row>
    <row r="837" spans="1:6">
      <c r="A837" s="342" t="s">
        <v>2484</v>
      </c>
      <c r="B837" s="342">
        <v>0.1</v>
      </c>
      <c r="C837" s="342" t="s">
        <v>6988</v>
      </c>
      <c r="D837" s="342" t="s">
        <v>2033</v>
      </c>
      <c r="E837" s="342" t="s">
        <v>6950</v>
      </c>
      <c r="F837" s="342" t="s">
        <v>7492</v>
      </c>
    </row>
    <row r="838" spans="1:6">
      <c r="A838" s="342" t="s">
        <v>4263</v>
      </c>
      <c r="B838" s="342">
        <v>0.3</v>
      </c>
      <c r="C838" s="342" t="s">
        <v>6955</v>
      </c>
      <c r="D838" s="342" t="s">
        <v>7119</v>
      </c>
      <c r="E838" s="342" t="s">
        <v>6950</v>
      </c>
      <c r="F838" s="342" t="s">
        <v>7477</v>
      </c>
    </row>
    <row r="839" spans="1:6">
      <c r="A839" s="342" t="s">
        <v>2485</v>
      </c>
      <c r="B839" s="342">
        <v>0.01</v>
      </c>
      <c r="C839" s="342" t="s">
        <v>6953</v>
      </c>
      <c r="D839" s="342" t="s">
        <v>1914</v>
      </c>
      <c r="E839" s="342" t="s">
        <v>6950</v>
      </c>
      <c r="F839" s="342" t="s">
        <v>7476</v>
      </c>
    </row>
    <row r="840" spans="1:6">
      <c r="A840" s="342" t="s">
        <v>7120</v>
      </c>
      <c r="B840" s="342">
        <v>1E-3</v>
      </c>
      <c r="C840" s="342" t="s">
        <v>6948</v>
      </c>
      <c r="D840" s="342" t="s">
        <v>6949</v>
      </c>
      <c r="E840" s="342" t="s">
        <v>6950</v>
      </c>
      <c r="F840" s="342" t="s">
        <v>7473</v>
      </c>
    </row>
    <row r="841" spans="1:6">
      <c r="A841" s="342" t="s">
        <v>7121</v>
      </c>
      <c r="B841" s="342">
        <v>1E-3</v>
      </c>
      <c r="C841" s="342" t="s">
        <v>6948</v>
      </c>
      <c r="D841" s="342" t="s">
        <v>6949</v>
      </c>
      <c r="E841" s="342" t="s">
        <v>6950</v>
      </c>
      <c r="F841" s="342" t="s">
        <v>7473</v>
      </c>
    </row>
    <row r="842" spans="1:6">
      <c r="A842" s="342" t="s">
        <v>2486</v>
      </c>
      <c r="B842" s="342">
        <v>0.1</v>
      </c>
      <c r="C842" s="342" t="s">
        <v>7026</v>
      </c>
      <c r="D842" s="342" t="s">
        <v>7027</v>
      </c>
      <c r="E842" s="342" t="s">
        <v>6950</v>
      </c>
      <c r="F842" s="342" t="s">
        <v>7500</v>
      </c>
    </row>
    <row r="843" spans="1:6">
      <c r="A843" s="342" t="s">
        <v>2487</v>
      </c>
      <c r="B843" s="342">
        <v>0.1</v>
      </c>
      <c r="C843" s="342" t="s">
        <v>6968</v>
      </c>
      <c r="D843" s="342" t="s">
        <v>1975</v>
      </c>
      <c r="E843" s="342" t="s">
        <v>6950</v>
      </c>
      <c r="F843" s="342" t="s">
        <v>7485</v>
      </c>
    </row>
    <row r="844" spans="1:6">
      <c r="A844" s="342" t="s">
        <v>2488</v>
      </c>
      <c r="B844" s="342">
        <v>0.1</v>
      </c>
      <c r="C844" s="342" t="s">
        <v>6961</v>
      </c>
      <c r="D844" s="342" t="s">
        <v>6962</v>
      </c>
      <c r="E844" s="342" t="s">
        <v>6950</v>
      </c>
      <c r="F844" s="342" t="s">
        <v>7481</v>
      </c>
    </row>
    <row r="845" spans="1:6">
      <c r="A845" s="342" t="s">
        <v>2489</v>
      </c>
      <c r="B845" s="342">
        <v>0.1</v>
      </c>
      <c r="C845" s="342" t="s">
        <v>6966</v>
      </c>
      <c r="D845" s="342" t="s">
        <v>1968</v>
      </c>
      <c r="E845" s="342" t="s">
        <v>6950</v>
      </c>
      <c r="F845" s="342" t="s">
        <v>7484</v>
      </c>
    </row>
    <row r="846" spans="1:6">
      <c r="A846" s="342" t="s">
        <v>2490</v>
      </c>
      <c r="B846" s="342">
        <v>0.1</v>
      </c>
      <c r="C846" s="342" t="s">
        <v>6966</v>
      </c>
      <c r="D846" s="342" t="s">
        <v>1968</v>
      </c>
      <c r="E846" s="342" t="s">
        <v>6950</v>
      </c>
      <c r="F846" s="342" t="s">
        <v>7484</v>
      </c>
    </row>
    <row r="847" spans="1:6">
      <c r="A847" s="342" t="s">
        <v>2491</v>
      </c>
      <c r="B847" s="342">
        <v>0.1</v>
      </c>
      <c r="C847" s="342" t="s">
        <v>6966</v>
      </c>
      <c r="D847" s="342" t="s">
        <v>1968</v>
      </c>
      <c r="E847" s="342" t="s">
        <v>6950</v>
      </c>
      <c r="F847" s="342" t="s">
        <v>7484</v>
      </c>
    </row>
    <row r="848" spans="1:6">
      <c r="A848" s="342" t="s">
        <v>2492</v>
      </c>
      <c r="B848" s="342">
        <v>0.1</v>
      </c>
      <c r="C848" s="342" t="s">
        <v>6966</v>
      </c>
      <c r="D848" s="342" t="s">
        <v>1968</v>
      </c>
      <c r="E848" s="342" t="s">
        <v>6950</v>
      </c>
      <c r="F848" s="342" t="s">
        <v>7484</v>
      </c>
    </row>
    <row r="849" spans="1:6">
      <c r="A849" s="342" t="s">
        <v>2493</v>
      </c>
      <c r="B849" s="342">
        <v>0.01</v>
      </c>
      <c r="C849" s="342" t="s">
        <v>6953</v>
      </c>
      <c r="D849" s="342" t="s">
        <v>1914</v>
      </c>
      <c r="E849" s="342" t="s">
        <v>6950</v>
      </c>
      <c r="F849" s="342" t="s">
        <v>7476</v>
      </c>
    </row>
    <row r="850" spans="1:6">
      <c r="A850" s="342" t="s">
        <v>2494</v>
      </c>
      <c r="B850" s="342">
        <v>8.9999999999999993E-3</v>
      </c>
      <c r="C850" s="342" t="s">
        <v>6952</v>
      </c>
      <c r="D850" s="342" t="s">
        <v>1912</v>
      </c>
      <c r="E850" s="342" t="s">
        <v>6950</v>
      </c>
      <c r="F850" s="342" t="s">
        <v>7475</v>
      </c>
    </row>
    <row r="851" spans="1:6">
      <c r="A851" s="342" t="s">
        <v>2495</v>
      </c>
      <c r="B851" s="342">
        <v>8.9999999999999993E-3</v>
      </c>
      <c r="C851" s="342" t="s">
        <v>6952</v>
      </c>
      <c r="D851" s="342" t="s">
        <v>1912</v>
      </c>
      <c r="E851" s="342" t="s">
        <v>6950</v>
      </c>
      <c r="F851" s="342" t="s">
        <v>7475</v>
      </c>
    </row>
    <row r="852" spans="1:6">
      <c r="A852" s="342" t="s">
        <v>7122</v>
      </c>
      <c r="B852" s="342">
        <v>1E-3</v>
      </c>
      <c r="C852" s="342" t="s">
        <v>6948</v>
      </c>
      <c r="D852" s="342" t="s">
        <v>6949</v>
      </c>
      <c r="E852" s="342" t="s">
        <v>6950</v>
      </c>
      <c r="F852" s="342" t="s">
        <v>7473</v>
      </c>
    </row>
    <row r="853" spans="1:6">
      <c r="A853" s="342" t="s">
        <v>4268</v>
      </c>
      <c r="B853" s="342">
        <v>1E-3</v>
      </c>
      <c r="C853" s="342" t="s">
        <v>6948</v>
      </c>
      <c r="D853" s="342" t="s">
        <v>6949</v>
      </c>
      <c r="E853" s="342" t="s">
        <v>6950</v>
      </c>
      <c r="F853" s="342" t="s">
        <v>7473</v>
      </c>
    </row>
    <row r="854" spans="1:6">
      <c r="A854" s="342" t="s">
        <v>7123</v>
      </c>
      <c r="B854" s="342">
        <v>0.1</v>
      </c>
      <c r="C854" s="342" t="s">
        <v>6961</v>
      </c>
      <c r="D854" s="342" t="s">
        <v>6962</v>
      </c>
      <c r="E854" s="342" t="s">
        <v>6950</v>
      </c>
      <c r="F854" s="342" t="s">
        <v>7481</v>
      </c>
    </row>
    <row r="855" spans="1:6">
      <c r="A855" s="342" t="s">
        <v>4269</v>
      </c>
      <c r="B855" s="342">
        <v>1E-3</v>
      </c>
      <c r="C855" s="342" t="s">
        <v>6948</v>
      </c>
      <c r="D855" s="342" t="s">
        <v>6949</v>
      </c>
      <c r="E855" s="342" t="s">
        <v>6950</v>
      </c>
      <c r="F855" s="342" t="s">
        <v>7473</v>
      </c>
    </row>
    <row r="856" spans="1:6">
      <c r="A856" s="342" t="s">
        <v>2496</v>
      </c>
      <c r="B856" s="342">
        <v>0.01</v>
      </c>
      <c r="C856" s="342" t="s">
        <v>6953</v>
      </c>
      <c r="D856" s="342" t="s">
        <v>1914</v>
      </c>
      <c r="E856" s="342" t="s">
        <v>6950</v>
      </c>
      <c r="F856" s="342" t="s">
        <v>7476</v>
      </c>
    </row>
    <row r="857" spans="1:6">
      <c r="A857" s="342" t="s">
        <v>7124</v>
      </c>
      <c r="B857" s="342">
        <v>1E-3</v>
      </c>
      <c r="C857" s="342" t="s">
        <v>6948</v>
      </c>
      <c r="D857" s="342" t="s">
        <v>6949</v>
      </c>
      <c r="E857" s="342" t="s">
        <v>6950</v>
      </c>
      <c r="F857" s="342" t="s">
        <v>7473</v>
      </c>
    </row>
    <row r="858" spans="1:6">
      <c r="A858" s="342" t="s">
        <v>7125</v>
      </c>
      <c r="B858" s="342">
        <v>1E-3</v>
      </c>
      <c r="C858" s="342" t="s">
        <v>6948</v>
      </c>
      <c r="D858" s="342" t="s">
        <v>6949</v>
      </c>
      <c r="E858" s="342" t="s">
        <v>6950</v>
      </c>
      <c r="F858" s="342" t="s">
        <v>7473</v>
      </c>
    </row>
    <row r="859" spans="1:6">
      <c r="A859" s="342" t="s">
        <v>7126</v>
      </c>
      <c r="B859" s="342">
        <v>1E-3</v>
      </c>
      <c r="C859" s="342" t="s">
        <v>6948</v>
      </c>
      <c r="D859" s="342" t="s">
        <v>6949</v>
      </c>
      <c r="E859" s="342" t="s">
        <v>6950</v>
      </c>
      <c r="F859" s="342" t="s">
        <v>7473</v>
      </c>
    </row>
    <row r="860" spans="1:6">
      <c r="A860" s="342" t="s">
        <v>2497</v>
      </c>
      <c r="B860" s="342">
        <v>0.1</v>
      </c>
      <c r="C860" s="342" t="s">
        <v>6957</v>
      </c>
      <c r="D860" s="342" t="s">
        <v>1941</v>
      </c>
      <c r="E860" s="342" t="s">
        <v>6950</v>
      </c>
      <c r="F860" s="342" t="s">
        <v>7478</v>
      </c>
    </row>
    <row r="861" spans="1:6">
      <c r="A861" s="342" t="s">
        <v>2498</v>
      </c>
      <c r="B861" s="342">
        <v>8.9999999999999993E-3</v>
      </c>
      <c r="C861" s="342" t="s">
        <v>6952</v>
      </c>
      <c r="D861" s="342" t="s">
        <v>1912</v>
      </c>
      <c r="E861" s="342" t="s">
        <v>6950</v>
      </c>
      <c r="F861" s="342" t="s">
        <v>7475</v>
      </c>
    </row>
    <row r="862" spans="1:6">
      <c r="A862" s="342" t="s">
        <v>2499</v>
      </c>
      <c r="B862" s="342">
        <v>0.1</v>
      </c>
      <c r="C862" s="342" t="s">
        <v>6988</v>
      </c>
      <c r="D862" s="342" t="s">
        <v>2033</v>
      </c>
      <c r="E862" s="342" t="s">
        <v>6950</v>
      </c>
      <c r="F862" s="342" t="s">
        <v>7492</v>
      </c>
    </row>
    <row r="863" spans="1:6">
      <c r="A863" s="342" t="s">
        <v>2500</v>
      </c>
      <c r="B863" s="342">
        <v>0.01</v>
      </c>
      <c r="C863" s="342" t="s">
        <v>6953</v>
      </c>
      <c r="D863" s="342" t="s">
        <v>1914</v>
      </c>
      <c r="E863" s="342" t="s">
        <v>6950</v>
      </c>
      <c r="F863" s="342" t="s">
        <v>7476</v>
      </c>
    </row>
    <row r="864" spans="1:6">
      <c r="A864" s="342" t="s">
        <v>4272</v>
      </c>
      <c r="B864" s="342">
        <v>1E-3</v>
      </c>
      <c r="C864" s="342" t="s">
        <v>6948</v>
      </c>
      <c r="D864" s="342" t="s">
        <v>6949</v>
      </c>
      <c r="E864" s="342" t="s">
        <v>6950</v>
      </c>
      <c r="F864" s="342" t="s">
        <v>7473</v>
      </c>
    </row>
    <row r="865" spans="1:6">
      <c r="A865" s="342" t="s">
        <v>2501</v>
      </c>
      <c r="B865" s="342">
        <v>0.01</v>
      </c>
      <c r="C865" s="342" t="s">
        <v>6953</v>
      </c>
      <c r="D865" s="342" t="s">
        <v>1914</v>
      </c>
      <c r="E865" s="342" t="s">
        <v>6950</v>
      </c>
      <c r="F865" s="342" t="s">
        <v>7476</v>
      </c>
    </row>
    <row r="866" spans="1:6">
      <c r="A866" s="342" t="s">
        <v>4273</v>
      </c>
      <c r="B866" s="342">
        <v>1E-3</v>
      </c>
      <c r="C866" s="342" t="s">
        <v>6948</v>
      </c>
      <c r="D866" s="342" t="s">
        <v>6949</v>
      </c>
      <c r="E866" s="342" t="s">
        <v>6950</v>
      </c>
      <c r="F866" s="342" t="s">
        <v>7473</v>
      </c>
    </row>
    <row r="867" spans="1:6">
      <c r="A867" s="342" t="s">
        <v>7127</v>
      </c>
      <c r="B867" s="342">
        <v>1E-3</v>
      </c>
      <c r="C867" s="342" t="s">
        <v>6948</v>
      </c>
      <c r="D867" s="342" t="s">
        <v>6949</v>
      </c>
      <c r="E867" s="342" t="s">
        <v>6950</v>
      </c>
      <c r="F867" s="342" t="s">
        <v>7473</v>
      </c>
    </row>
    <row r="868" spans="1:6">
      <c r="A868" s="342" t="s">
        <v>7128</v>
      </c>
      <c r="B868" s="342">
        <v>1E-3</v>
      </c>
      <c r="C868" s="342" t="s">
        <v>6948</v>
      </c>
      <c r="D868" s="342" t="s">
        <v>6949</v>
      </c>
      <c r="E868" s="342" t="s">
        <v>6950</v>
      </c>
      <c r="F868" s="342" t="s">
        <v>7473</v>
      </c>
    </row>
    <row r="869" spans="1:6">
      <c r="A869" s="342" t="s">
        <v>4274</v>
      </c>
      <c r="B869" s="342">
        <v>1E-3</v>
      </c>
      <c r="C869" s="342" t="s">
        <v>6948</v>
      </c>
      <c r="D869" s="342" t="s">
        <v>6949</v>
      </c>
      <c r="E869" s="342" t="s">
        <v>6950</v>
      </c>
      <c r="F869" s="342" t="s">
        <v>7473</v>
      </c>
    </row>
    <row r="870" spans="1:6">
      <c r="A870" s="342" t="s">
        <v>2502</v>
      </c>
      <c r="B870" s="342">
        <v>0.1</v>
      </c>
      <c r="C870" s="342" t="s">
        <v>6968</v>
      </c>
      <c r="D870" s="342" t="s">
        <v>1975</v>
      </c>
      <c r="E870" s="342" t="s">
        <v>6950</v>
      </c>
      <c r="F870" s="342" t="s">
        <v>7485</v>
      </c>
    </row>
    <row r="871" spans="1:6">
      <c r="A871" s="342" t="s">
        <v>2503</v>
      </c>
      <c r="B871" s="342">
        <v>0.1</v>
      </c>
      <c r="C871" s="342" t="s">
        <v>6968</v>
      </c>
      <c r="D871" s="342" t="s">
        <v>1975</v>
      </c>
      <c r="E871" s="342" t="s">
        <v>6950</v>
      </c>
      <c r="F871" s="342" t="s">
        <v>7485</v>
      </c>
    </row>
    <row r="872" spans="1:6">
      <c r="A872" s="342" t="s">
        <v>2504</v>
      </c>
      <c r="B872" s="342">
        <v>0.01</v>
      </c>
      <c r="C872" s="342" t="s">
        <v>6953</v>
      </c>
      <c r="D872" s="342" t="s">
        <v>1914</v>
      </c>
      <c r="E872" s="342" t="s">
        <v>6950</v>
      </c>
      <c r="F872" s="342" t="s">
        <v>7476</v>
      </c>
    </row>
    <row r="873" spans="1:6">
      <c r="A873" s="342" t="s">
        <v>2505</v>
      </c>
      <c r="B873" s="342">
        <v>0.1</v>
      </c>
      <c r="C873" s="342" t="s">
        <v>6964</v>
      </c>
      <c r="D873" s="342" t="s">
        <v>6965</v>
      </c>
      <c r="E873" s="342" t="s">
        <v>6950</v>
      </c>
      <c r="F873" s="342" t="s">
        <v>7483</v>
      </c>
    </row>
    <row r="874" spans="1:6">
      <c r="A874" s="342" t="s">
        <v>2506</v>
      </c>
      <c r="B874" s="342">
        <v>0.1</v>
      </c>
      <c r="C874" s="342" t="s">
        <v>6957</v>
      </c>
      <c r="D874" s="342" t="s">
        <v>1941</v>
      </c>
      <c r="E874" s="342" t="s">
        <v>6950</v>
      </c>
      <c r="F874" s="342" t="s">
        <v>7478</v>
      </c>
    </row>
    <row r="875" spans="1:6">
      <c r="A875" s="342" t="s">
        <v>2507</v>
      </c>
      <c r="B875" s="342">
        <v>0.01</v>
      </c>
      <c r="C875" s="342" t="s">
        <v>6953</v>
      </c>
      <c r="D875" s="342" t="s">
        <v>1914</v>
      </c>
      <c r="E875" s="342" t="s">
        <v>6950</v>
      </c>
      <c r="F875" s="342" t="s">
        <v>7476</v>
      </c>
    </row>
    <row r="876" spans="1:6">
      <c r="A876" s="342" t="s">
        <v>7129</v>
      </c>
      <c r="B876" s="342">
        <v>0.1</v>
      </c>
      <c r="C876" s="342" t="s">
        <v>7092</v>
      </c>
      <c r="D876" s="342" t="s">
        <v>7093</v>
      </c>
      <c r="E876" s="342" t="s">
        <v>6950</v>
      </c>
      <c r="F876" s="342" t="s">
        <v>7502</v>
      </c>
    </row>
    <row r="877" spans="1:6">
      <c r="A877" s="342" t="s">
        <v>2508</v>
      </c>
      <c r="B877" s="342">
        <v>1E-3</v>
      </c>
      <c r="C877" s="342" t="s">
        <v>6959</v>
      </c>
      <c r="D877" s="342" t="s">
        <v>6960</v>
      </c>
      <c r="E877" s="342" t="s">
        <v>6950</v>
      </c>
      <c r="F877" s="342" t="s">
        <v>7480</v>
      </c>
    </row>
    <row r="878" spans="1:6">
      <c r="A878" s="342" t="s">
        <v>2509</v>
      </c>
      <c r="B878" s="342">
        <v>0.1</v>
      </c>
      <c r="C878" s="342" t="s">
        <v>6957</v>
      </c>
      <c r="D878" s="342" t="s">
        <v>1941</v>
      </c>
      <c r="E878" s="342" t="s">
        <v>6950</v>
      </c>
      <c r="F878" s="342" t="s">
        <v>7478</v>
      </c>
    </row>
    <row r="879" spans="1:6">
      <c r="A879" s="342" t="s">
        <v>2510</v>
      </c>
      <c r="B879" s="342">
        <v>1E-3</v>
      </c>
      <c r="C879" s="342" t="s">
        <v>6959</v>
      </c>
      <c r="D879" s="342" t="s">
        <v>6960</v>
      </c>
      <c r="E879" s="342" t="s">
        <v>6950</v>
      </c>
      <c r="F879" s="342" t="s">
        <v>7480</v>
      </c>
    </row>
    <row r="880" spans="1:6">
      <c r="A880" s="342" t="s">
        <v>2511</v>
      </c>
      <c r="B880" s="342">
        <v>0.1</v>
      </c>
      <c r="C880" s="342" t="s">
        <v>6966</v>
      </c>
      <c r="D880" s="342" t="s">
        <v>1968</v>
      </c>
      <c r="E880" s="342" t="s">
        <v>6950</v>
      </c>
      <c r="F880" s="342" t="s">
        <v>7484</v>
      </c>
    </row>
    <row r="881" spans="1:6">
      <c r="A881" s="342" t="s">
        <v>2512</v>
      </c>
      <c r="B881" s="342">
        <v>0.1</v>
      </c>
      <c r="C881" s="342" t="s">
        <v>6966</v>
      </c>
      <c r="D881" s="342" t="s">
        <v>1968</v>
      </c>
      <c r="E881" s="342" t="s">
        <v>6950</v>
      </c>
      <c r="F881" s="342" t="s">
        <v>7484</v>
      </c>
    </row>
    <row r="882" spans="1:6">
      <c r="A882" s="342" t="s">
        <v>2513</v>
      </c>
      <c r="B882" s="342">
        <v>1E-3</v>
      </c>
      <c r="C882" s="342" t="s">
        <v>7065</v>
      </c>
      <c r="D882" s="342" t="s">
        <v>2334</v>
      </c>
      <c r="E882" s="342" t="s">
        <v>6950</v>
      </c>
      <c r="F882" s="342" t="s">
        <v>7501</v>
      </c>
    </row>
    <row r="883" spans="1:6">
      <c r="A883" s="342" t="s">
        <v>2514</v>
      </c>
      <c r="B883" s="342">
        <v>0.1</v>
      </c>
      <c r="C883" s="342" t="s">
        <v>6966</v>
      </c>
      <c r="D883" s="342" t="s">
        <v>1968</v>
      </c>
      <c r="E883" s="342" t="s">
        <v>6950</v>
      </c>
      <c r="F883" s="342" t="s">
        <v>7484</v>
      </c>
    </row>
    <row r="884" spans="1:6">
      <c r="A884" s="342" t="s">
        <v>2515</v>
      </c>
      <c r="B884" s="342">
        <v>0.1</v>
      </c>
      <c r="C884" s="342" t="s">
        <v>7026</v>
      </c>
      <c r="D884" s="342" t="s">
        <v>7027</v>
      </c>
      <c r="E884" s="342" t="s">
        <v>6950</v>
      </c>
      <c r="F884" s="342" t="s">
        <v>7500</v>
      </c>
    </row>
    <row r="885" spans="1:6">
      <c r="A885" s="342" t="s">
        <v>7130</v>
      </c>
      <c r="B885" s="342">
        <v>1E-3</v>
      </c>
      <c r="C885" s="342" t="s">
        <v>6948</v>
      </c>
      <c r="D885" s="342" t="s">
        <v>6949</v>
      </c>
      <c r="E885" s="342" t="s">
        <v>6950</v>
      </c>
      <c r="F885" s="342" t="s">
        <v>7473</v>
      </c>
    </row>
    <row r="886" spans="1:6">
      <c r="A886" s="342" t="s">
        <v>2516</v>
      </c>
      <c r="B886" s="342">
        <v>0.01</v>
      </c>
      <c r="C886" s="342" t="s">
        <v>6953</v>
      </c>
      <c r="D886" s="342" t="s">
        <v>1914</v>
      </c>
      <c r="E886" s="342" t="s">
        <v>6950</v>
      </c>
      <c r="F886" s="342" t="s">
        <v>7476</v>
      </c>
    </row>
    <row r="887" spans="1:6">
      <c r="A887" s="342" t="s">
        <v>2517</v>
      </c>
      <c r="B887" s="342">
        <v>0.1</v>
      </c>
      <c r="C887" s="342" t="s">
        <v>6961</v>
      </c>
      <c r="D887" s="342" t="s">
        <v>6962</v>
      </c>
      <c r="E887" s="342" t="s">
        <v>6950</v>
      </c>
      <c r="F887" s="342" t="s">
        <v>7481</v>
      </c>
    </row>
    <row r="888" spans="1:6">
      <c r="A888" s="342" t="s">
        <v>4276</v>
      </c>
      <c r="B888" s="342">
        <v>1E-3</v>
      </c>
      <c r="C888" s="342" t="s">
        <v>6948</v>
      </c>
      <c r="D888" s="342" t="s">
        <v>6949</v>
      </c>
      <c r="E888" s="342" t="s">
        <v>6950</v>
      </c>
      <c r="F888" s="342" t="s">
        <v>7473</v>
      </c>
    </row>
    <row r="889" spans="1:6">
      <c r="A889" s="342" t="s">
        <v>7131</v>
      </c>
      <c r="B889" s="342">
        <v>1E-3</v>
      </c>
      <c r="C889" s="342" t="s">
        <v>6948</v>
      </c>
      <c r="D889" s="342" t="s">
        <v>6949</v>
      </c>
      <c r="E889" s="342" t="s">
        <v>6950</v>
      </c>
      <c r="F889" s="342" t="s">
        <v>7473</v>
      </c>
    </row>
    <row r="890" spans="1:6">
      <c r="A890" s="342" t="s">
        <v>2518</v>
      </c>
      <c r="B890" s="342">
        <v>5.0000000000000001E-3</v>
      </c>
      <c r="C890" s="342" t="s">
        <v>6980</v>
      </c>
      <c r="D890" s="342" t="s">
        <v>1999</v>
      </c>
      <c r="E890" s="342" t="s">
        <v>6950</v>
      </c>
      <c r="F890" s="342" t="s">
        <v>7490</v>
      </c>
    </row>
    <row r="891" spans="1:6">
      <c r="A891" s="342" t="s">
        <v>2519</v>
      </c>
      <c r="B891" s="342">
        <v>0.1</v>
      </c>
      <c r="C891" s="342" t="s">
        <v>6966</v>
      </c>
      <c r="D891" s="342" t="s">
        <v>1968</v>
      </c>
      <c r="E891" s="342" t="s">
        <v>6950</v>
      </c>
      <c r="F891" s="342" t="s">
        <v>7484</v>
      </c>
    </row>
    <row r="892" spans="1:6">
      <c r="A892" s="342" t="s">
        <v>2520</v>
      </c>
      <c r="B892" s="342">
        <v>0.1</v>
      </c>
      <c r="C892" s="342" t="s">
        <v>6968</v>
      </c>
      <c r="D892" s="342" t="s">
        <v>1975</v>
      </c>
      <c r="E892" s="342" t="s">
        <v>6950</v>
      </c>
      <c r="F892" s="342" t="s">
        <v>7485</v>
      </c>
    </row>
    <row r="893" spans="1:6">
      <c r="A893" s="342" t="s">
        <v>2521</v>
      </c>
      <c r="B893" s="342">
        <v>0.1</v>
      </c>
      <c r="C893" s="342" t="s">
        <v>6961</v>
      </c>
      <c r="D893" s="342" t="s">
        <v>6962</v>
      </c>
      <c r="E893" s="342" t="s">
        <v>6950</v>
      </c>
      <c r="F893" s="342" t="s">
        <v>7481</v>
      </c>
    </row>
    <row r="894" spans="1:6">
      <c r="A894" s="342" t="s">
        <v>2522</v>
      </c>
      <c r="B894" s="342">
        <v>1E-3</v>
      </c>
      <c r="C894" s="342" t="s">
        <v>7065</v>
      </c>
      <c r="D894" s="342" t="s">
        <v>2334</v>
      </c>
      <c r="E894" s="342" t="s">
        <v>6950</v>
      </c>
      <c r="F894" s="342" t="s">
        <v>7501</v>
      </c>
    </row>
    <row r="895" spans="1:6">
      <c r="A895" s="342" t="s">
        <v>7132</v>
      </c>
      <c r="B895" s="342">
        <v>1E-3</v>
      </c>
      <c r="C895" s="342" t="s">
        <v>6948</v>
      </c>
      <c r="D895" s="342" t="s">
        <v>6949</v>
      </c>
      <c r="E895" s="342" t="s">
        <v>6950</v>
      </c>
      <c r="F895" s="342" t="s">
        <v>7473</v>
      </c>
    </row>
    <row r="896" spans="1:6">
      <c r="A896" s="342" t="s">
        <v>4282</v>
      </c>
      <c r="B896" s="342">
        <v>1E-3</v>
      </c>
      <c r="C896" s="342" t="s">
        <v>6948</v>
      </c>
      <c r="D896" s="342" t="s">
        <v>6949</v>
      </c>
      <c r="E896" s="342" t="s">
        <v>6950</v>
      </c>
      <c r="F896" s="342" t="s">
        <v>7473</v>
      </c>
    </row>
    <row r="897" spans="1:6">
      <c r="A897" s="342" t="s">
        <v>4283</v>
      </c>
      <c r="B897" s="342">
        <v>1E-3</v>
      </c>
      <c r="C897" s="342" t="s">
        <v>6948</v>
      </c>
      <c r="D897" s="342" t="s">
        <v>6949</v>
      </c>
      <c r="E897" s="342" t="s">
        <v>6950</v>
      </c>
      <c r="F897" s="342" t="s">
        <v>7473</v>
      </c>
    </row>
    <row r="898" spans="1:6">
      <c r="A898" s="342" t="s">
        <v>2523</v>
      </c>
      <c r="B898" s="342">
        <v>0.1</v>
      </c>
      <c r="C898" s="342" t="s">
        <v>6977</v>
      </c>
      <c r="D898" s="342" t="s">
        <v>6978</v>
      </c>
      <c r="E898" s="342" t="s">
        <v>6950</v>
      </c>
      <c r="F898" s="342" t="s">
        <v>7488</v>
      </c>
    </row>
    <row r="899" spans="1:6">
      <c r="A899" s="342" t="s">
        <v>2524</v>
      </c>
      <c r="B899" s="342">
        <v>0.01</v>
      </c>
      <c r="C899" s="342" t="s">
        <v>6953</v>
      </c>
      <c r="D899" s="342" t="s">
        <v>1914</v>
      </c>
      <c r="E899" s="342" t="s">
        <v>6950</v>
      </c>
      <c r="F899" s="342" t="s">
        <v>7476</v>
      </c>
    </row>
    <row r="900" spans="1:6">
      <c r="A900" s="342" t="s">
        <v>4284</v>
      </c>
      <c r="B900" s="342">
        <v>1E-3</v>
      </c>
      <c r="C900" s="342" t="s">
        <v>6948</v>
      </c>
      <c r="D900" s="342" t="s">
        <v>6949</v>
      </c>
      <c r="E900" s="342" t="s">
        <v>6950</v>
      </c>
      <c r="F900" s="342" t="s">
        <v>7473</v>
      </c>
    </row>
    <row r="901" spans="1:6">
      <c r="A901" s="342" t="s">
        <v>4285</v>
      </c>
      <c r="B901" s="342">
        <v>1E-3</v>
      </c>
      <c r="C901" s="342" t="s">
        <v>6948</v>
      </c>
      <c r="D901" s="342" t="s">
        <v>6949</v>
      </c>
      <c r="E901" s="342" t="s">
        <v>6950</v>
      </c>
      <c r="F901" s="342" t="s">
        <v>7473</v>
      </c>
    </row>
    <row r="902" spans="1:6">
      <c r="A902" s="342" t="s">
        <v>2525</v>
      </c>
      <c r="B902" s="342">
        <v>0.1</v>
      </c>
      <c r="C902" s="342" t="s">
        <v>6997</v>
      </c>
      <c r="D902" s="342" t="s">
        <v>6998</v>
      </c>
      <c r="E902" s="342" t="s">
        <v>6950</v>
      </c>
      <c r="F902" s="342" t="s">
        <v>7496</v>
      </c>
    </row>
    <row r="903" spans="1:6">
      <c r="A903" s="342" t="s">
        <v>4288</v>
      </c>
      <c r="B903" s="342">
        <v>1E-3</v>
      </c>
      <c r="C903" s="342" t="s">
        <v>6948</v>
      </c>
      <c r="D903" s="342" t="s">
        <v>6949</v>
      </c>
      <c r="E903" s="342" t="s">
        <v>6950</v>
      </c>
      <c r="F903" s="342" t="s">
        <v>7473</v>
      </c>
    </row>
    <row r="904" spans="1:6">
      <c r="A904" s="342" t="s">
        <v>2526</v>
      </c>
      <c r="B904" s="342">
        <v>0.1</v>
      </c>
      <c r="C904" s="342" t="s">
        <v>6968</v>
      </c>
      <c r="D904" s="342" t="s">
        <v>1975</v>
      </c>
      <c r="E904" s="342" t="s">
        <v>6950</v>
      </c>
      <c r="F904" s="342" t="s">
        <v>7485</v>
      </c>
    </row>
    <row r="905" spans="1:6">
      <c r="A905" s="342" t="s">
        <v>2527</v>
      </c>
      <c r="B905" s="342">
        <v>1E-3</v>
      </c>
      <c r="C905" s="342" t="s">
        <v>7065</v>
      </c>
      <c r="D905" s="342" t="s">
        <v>2334</v>
      </c>
      <c r="E905" s="342" t="s">
        <v>6950</v>
      </c>
      <c r="F905" s="342" t="s">
        <v>7501</v>
      </c>
    </row>
    <row r="906" spans="1:6">
      <c r="A906" s="342" t="s">
        <v>2528</v>
      </c>
      <c r="B906" s="342">
        <v>0.1</v>
      </c>
      <c r="C906" s="342" t="s">
        <v>6961</v>
      </c>
      <c r="D906" s="342" t="s">
        <v>6962</v>
      </c>
      <c r="E906" s="342" t="s">
        <v>6950</v>
      </c>
      <c r="F906" s="342" t="s">
        <v>7481</v>
      </c>
    </row>
    <row r="907" spans="1:6">
      <c r="A907" s="342" t="s">
        <v>2529</v>
      </c>
      <c r="B907" s="342">
        <v>0.1</v>
      </c>
      <c r="C907" s="342" t="s">
        <v>6961</v>
      </c>
      <c r="D907" s="342" t="s">
        <v>6962</v>
      </c>
      <c r="E907" s="342" t="s">
        <v>6950</v>
      </c>
      <c r="F907" s="342" t="s">
        <v>7481</v>
      </c>
    </row>
    <row r="908" spans="1:6">
      <c r="A908" s="342" t="s">
        <v>2530</v>
      </c>
      <c r="B908" s="342">
        <v>8.9999999999999993E-3</v>
      </c>
      <c r="C908" s="342" t="s">
        <v>6952</v>
      </c>
      <c r="D908" s="342" t="s">
        <v>1912</v>
      </c>
      <c r="E908" s="342" t="s">
        <v>6950</v>
      </c>
      <c r="F908" s="342" t="s">
        <v>7475</v>
      </c>
    </row>
    <row r="909" spans="1:6">
      <c r="A909" s="342" t="s">
        <v>2531</v>
      </c>
      <c r="B909" s="342">
        <v>0.01</v>
      </c>
      <c r="C909" s="342" t="s">
        <v>6953</v>
      </c>
      <c r="D909" s="342" t="s">
        <v>1914</v>
      </c>
      <c r="E909" s="342" t="s">
        <v>6950</v>
      </c>
      <c r="F909" s="342" t="s">
        <v>7476</v>
      </c>
    </row>
    <row r="910" spans="1:6">
      <c r="A910" s="342" t="s">
        <v>4289</v>
      </c>
      <c r="B910" s="342">
        <v>1E-3</v>
      </c>
      <c r="C910" s="342" t="s">
        <v>6948</v>
      </c>
      <c r="D910" s="342" t="s">
        <v>6949</v>
      </c>
      <c r="E910" s="342" t="s">
        <v>6950</v>
      </c>
      <c r="F910" s="342" t="s">
        <v>7473</v>
      </c>
    </row>
    <row r="911" spans="1:6">
      <c r="A911" s="342" t="s">
        <v>2532</v>
      </c>
      <c r="B911" s="342">
        <v>8.9999999999999993E-3</v>
      </c>
      <c r="C911" s="342" t="s">
        <v>6952</v>
      </c>
      <c r="D911" s="342" t="s">
        <v>1912</v>
      </c>
      <c r="E911" s="342" t="s">
        <v>6950</v>
      </c>
      <c r="F911" s="342" t="s">
        <v>7475</v>
      </c>
    </row>
    <row r="912" spans="1:6">
      <c r="A912" s="342" t="s">
        <v>4290</v>
      </c>
      <c r="B912" s="342">
        <v>1E-3</v>
      </c>
      <c r="C912" s="342" t="s">
        <v>6948</v>
      </c>
      <c r="D912" s="342" t="s">
        <v>6949</v>
      </c>
      <c r="E912" s="342" t="s">
        <v>6950</v>
      </c>
      <c r="F912" s="342" t="s">
        <v>7473</v>
      </c>
    </row>
    <row r="913" spans="1:6">
      <c r="A913" s="342" t="s">
        <v>7133</v>
      </c>
      <c r="B913" s="342">
        <v>1E-3</v>
      </c>
      <c r="C913" s="342" t="s">
        <v>6948</v>
      </c>
      <c r="D913" s="342" t="s">
        <v>6949</v>
      </c>
      <c r="E913" s="342" t="s">
        <v>6950</v>
      </c>
      <c r="F913" s="342" t="s">
        <v>7473</v>
      </c>
    </row>
    <row r="914" spans="1:6">
      <c r="A914" s="342" t="s">
        <v>4291</v>
      </c>
      <c r="B914" s="342">
        <v>1E-3</v>
      </c>
      <c r="C914" s="342" t="s">
        <v>6948</v>
      </c>
      <c r="D914" s="342" t="s">
        <v>6949</v>
      </c>
      <c r="E914" s="342" t="s">
        <v>6950</v>
      </c>
      <c r="F914" s="342" t="s">
        <v>7473</v>
      </c>
    </row>
    <row r="915" spans="1:6">
      <c r="A915" s="342" t="s">
        <v>2533</v>
      </c>
      <c r="B915" s="342">
        <v>0.01</v>
      </c>
      <c r="C915" s="342" t="s">
        <v>6951</v>
      </c>
      <c r="D915" s="342" t="s">
        <v>477</v>
      </c>
      <c r="E915" s="342" t="s">
        <v>6950</v>
      </c>
      <c r="F915" s="342" t="s">
        <v>7474</v>
      </c>
    </row>
    <row r="916" spans="1:6">
      <c r="A916" s="342" t="s">
        <v>7134</v>
      </c>
      <c r="B916" s="342">
        <v>1E-3</v>
      </c>
      <c r="C916" s="342" t="s">
        <v>6948</v>
      </c>
      <c r="D916" s="342" t="s">
        <v>6949</v>
      </c>
      <c r="E916" s="342" t="s">
        <v>6950</v>
      </c>
      <c r="F916" s="342" t="s">
        <v>7473</v>
      </c>
    </row>
    <row r="917" spans="1:6">
      <c r="A917" s="342" t="s">
        <v>2534</v>
      </c>
      <c r="B917" s="342">
        <v>1E-3</v>
      </c>
      <c r="C917" s="342" t="s">
        <v>7065</v>
      </c>
      <c r="D917" s="342" t="s">
        <v>2334</v>
      </c>
      <c r="E917" s="342" t="s">
        <v>6950</v>
      </c>
      <c r="F917" s="342" t="s">
        <v>7501</v>
      </c>
    </row>
    <row r="918" spans="1:6">
      <c r="A918" s="342" t="s">
        <v>4292</v>
      </c>
      <c r="B918" s="342">
        <v>1E-3</v>
      </c>
      <c r="C918" s="342" t="s">
        <v>6948</v>
      </c>
      <c r="D918" s="342" t="s">
        <v>6949</v>
      </c>
      <c r="E918" s="342" t="s">
        <v>6950</v>
      </c>
      <c r="F918" s="342" t="s">
        <v>7473</v>
      </c>
    </row>
    <row r="919" spans="1:6">
      <c r="A919" s="342" t="s">
        <v>2535</v>
      </c>
      <c r="B919" s="342">
        <v>1E-3</v>
      </c>
      <c r="C919" s="342" t="s">
        <v>6959</v>
      </c>
      <c r="D919" s="342" t="s">
        <v>6960</v>
      </c>
      <c r="E919" s="342" t="s">
        <v>6950</v>
      </c>
      <c r="F919" s="342" t="s">
        <v>7480</v>
      </c>
    </row>
    <row r="920" spans="1:6">
      <c r="A920" s="342" t="s">
        <v>2536</v>
      </c>
      <c r="B920" s="342">
        <v>8.9999999999999993E-3</v>
      </c>
      <c r="C920" s="342" t="s">
        <v>6952</v>
      </c>
      <c r="D920" s="342" t="s">
        <v>1912</v>
      </c>
      <c r="E920" s="342" t="s">
        <v>6950</v>
      </c>
      <c r="F920" s="342" t="s">
        <v>7475</v>
      </c>
    </row>
    <row r="921" spans="1:6">
      <c r="A921" s="342" t="s">
        <v>2537</v>
      </c>
      <c r="B921" s="342">
        <v>8.9999999999999993E-3</v>
      </c>
      <c r="C921" s="342" t="s">
        <v>6952</v>
      </c>
      <c r="D921" s="342" t="s">
        <v>1912</v>
      </c>
      <c r="E921" s="342" t="s">
        <v>6950</v>
      </c>
      <c r="F921" s="342" t="s">
        <v>7475</v>
      </c>
    </row>
    <row r="922" spans="1:6">
      <c r="A922" s="342" t="s">
        <v>2538</v>
      </c>
      <c r="B922" s="342">
        <v>0.01</v>
      </c>
      <c r="C922" s="342" t="s">
        <v>6951</v>
      </c>
      <c r="D922" s="342" t="s">
        <v>477</v>
      </c>
      <c r="E922" s="342" t="s">
        <v>6950</v>
      </c>
      <c r="F922" s="342" t="s">
        <v>7474</v>
      </c>
    </row>
    <row r="923" spans="1:6">
      <c r="A923" s="342" t="s">
        <v>7135</v>
      </c>
      <c r="B923" s="342">
        <v>1E-3</v>
      </c>
      <c r="C923" s="342" t="s">
        <v>6948</v>
      </c>
      <c r="D923" s="342" t="s">
        <v>6949</v>
      </c>
      <c r="E923" s="342" t="s">
        <v>6950</v>
      </c>
      <c r="F923" s="342" t="s">
        <v>7473</v>
      </c>
    </row>
    <row r="924" spans="1:6">
      <c r="A924" s="342" t="s">
        <v>4295</v>
      </c>
      <c r="B924" s="342">
        <v>1E-3</v>
      </c>
      <c r="C924" s="342" t="s">
        <v>6948</v>
      </c>
      <c r="D924" s="342" t="s">
        <v>6949</v>
      </c>
      <c r="E924" s="342" t="s">
        <v>6950</v>
      </c>
      <c r="F924" s="342" t="s">
        <v>7473</v>
      </c>
    </row>
    <row r="925" spans="1:6">
      <c r="A925" s="342" t="s">
        <v>4296</v>
      </c>
      <c r="B925" s="342">
        <v>1E-3</v>
      </c>
      <c r="C925" s="342" t="s">
        <v>6948</v>
      </c>
      <c r="D925" s="342" t="s">
        <v>6949</v>
      </c>
      <c r="E925" s="342" t="s">
        <v>6950</v>
      </c>
      <c r="F925" s="342" t="s">
        <v>7473</v>
      </c>
    </row>
    <row r="926" spans="1:6">
      <c r="A926" s="342" t="s">
        <v>4301</v>
      </c>
      <c r="B926" s="342">
        <v>1E-3</v>
      </c>
      <c r="C926" s="342" t="s">
        <v>6948</v>
      </c>
      <c r="D926" s="342" t="s">
        <v>6949</v>
      </c>
      <c r="E926" s="342" t="s">
        <v>6950</v>
      </c>
      <c r="F926" s="342" t="s">
        <v>7473</v>
      </c>
    </row>
    <row r="927" spans="1:6">
      <c r="A927" s="342" t="s">
        <v>7136</v>
      </c>
      <c r="B927" s="342">
        <v>0.1</v>
      </c>
      <c r="C927" s="342" t="s">
        <v>7018</v>
      </c>
      <c r="D927" s="342" t="s">
        <v>2183</v>
      </c>
      <c r="E927" s="342" t="s">
        <v>6950</v>
      </c>
      <c r="F927" s="342" t="s">
        <v>7499</v>
      </c>
    </row>
    <row r="928" spans="1:6">
      <c r="A928" s="342" t="s">
        <v>2539</v>
      </c>
      <c r="B928" s="342">
        <v>0.1</v>
      </c>
      <c r="C928" s="342" t="s">
        <v>6977</v>
      </c>
      <c r="D928" s="342" t="s">
        <v>6978</v>
      </c>
      <c r="E928" s="342" t="s">
        <v>6950</v>
      </c>
      <c r="F928" s="342" t="s">
        <v>7488</v>
      </c>
    </row>
    <row r="929" spans="1:6">
      <c r="A929" s="342" t="s">
        <v>2540</v>
      </c>
      <c r="B929" s="342">
        <v>0.1</v>
      </c>
      <c r="C929" s="342" t="s">
        <v>6961</v>
      </c>
      <c r="D929" s="342" t="s">
        <v>6962</v>
      </c>
      <c r="E929" s="342" t="s">
        <v>6950</v>
      </c>
      <c r="F929" s="342" t="s">
        <v>7481</v>
      </c>
    </row>
    <row r="930" spans="1:6">
      <c r="A930" s="342" t="s">
        <v>4299</v>
      </c>
      <c r="B930" s="342">
        <v>1E-3</v>
      </c>
      <c r="C930" s="342" t="s">
        <v>6948</v>
      </c>
      <c r="D930" s="342" t="s">
        <v>6949</v>
      </c>
      <c r="E930" s="342" t="s">
        <v>6950</v>
      </c>
      <c r="F930" s="342" t="s">
        <v>7473</v>
      </c>
    </row>
    <row r="931" spans="1:6">
      <c r="A931" s="342" t="s">
        <v>4300</v>
      </c>
      <c r="B931" s="342">
        <v>1E-3</v>
      </c>
      <c r="C931" s="342" t="s">
        <v>6948</v>
      </c>
      <c r="D931" s="342" t="s">
        <v>6949</v>
      </c>
      <c r="E931" s="342" t="s">
        <v>6950</v>
      </c>
      <c r="F931" s="342" t="s">
        <v>7473</v>
      </c>
    </row>
    <row r="932" spans="1:6">
      <c r="A932" s="342" t="s">
        <v>7137</v>
      </c>
      <c r="B932" s="342">
        <v>1E-3</v>
      </c>
      <c r="C932" s="342" t="s">
        <v>6948</v>
      </c>
      <c r="D932" s="342" t="s">
        <v>6949</v>
      </c>
      <c r="E932" s="342" t="s">
        <v>6950</v>
      </c>
      <c r="F932" s="342" t="s">
        <v>7473</v>
      </c>
    </row>
    <row r="933" spans="1:6">
      <c r="A933" s="342" t="s">
        <v>7138</v>
      </c>
      <c r="B933" s="342">
        <v>1E-3</v>
      </c>
      <c r="C933" s="342" t="s">
        <v>6948</v>
      </c>
      <c r="D933" s="342" t="s">
        <v>6949</v>
      </c>
      <c r="E933" s="342" t="s">
        <v>6950</v>
      </c>
      <c r="F933" s="342" t="s">
        <v>7473</v>
      </c>
    </row>
    <row r="934" spans="1:6">
      <c r="A934" s="342" t="s">
        <v>7139</v>
      </c>
      <c r="B934" s="342">
        <v>1E-3</v>
      </c>
      <c r="C934" s="342" t="s">
        <v>6948</v>
      </c>
      <c r="D934" s="342" t="s">
        <v>6949</v>
      </c>
      <c r="E934" s="342" t="s">
        <v>6950</v>
      </c>
      <c r="F934" s="342" t="s">
        <v>7473</v>
      </c>
    </row>
    <row r="935" spans="1:6">
      <c r="A935" s="342" t="s">
        <v>7140</v>
      </c>
      <c r="B935" s="342">
        <v>1E-3</v>
      </c>
      <c r="C935" s="342" t="s">
        <v>6948</v>
      </c>
      <c r="D935" s="342" t="s">
        <v>6949</v>
      </c>
      <c r="E935" s="342" t="s">
        <v>6950</v>
      </c>
      <c r="F935" s="342" t="s">
        <v>7473</v>
      </c>
    </row>
    <row r="936" spans="1:6">
      <c r="A936" s="342" t="s">
        <v>7141</v>
      </c>
      <c r="B936" s="342">
        <v>1E-3</v>
      </c>
      <c r="C936" s="342" t="s">
        <v>6948</v>
      </c>
      <c r="D936" s="342" t="s">
        <v>6949</v>
      </c>
      <c r="E936" s="342" t="s">
        <v>6950</v>
      </c>
      <c r="F936" s="342" t="s">
        <v>7473</v>
      </c>
    </row>
    <row r="937" spans="1:6">
      <c r="A937" s="342" t="s">
        <v>2541</v>
      </c>
      <c r="B937" s="342">
        <v>1E-3</v>
      </c>
      <c r="C937" s="342" t="s">
        <v>7065</v>
      </c>
      <c r="D937" s="342" t="s">
        <v>2334</v>
      </c>
      <c r="E937" s="342" t="s">
        <v>6950</v>
      </c>
      <c r="F937" s="342" t="s">
        <v>7501</v>
      </c>
    </row>
    <row r="938" spans="1:6">
      <c r="A938" s="342" t="s">
        <v>7142</v>
      </c>
      <c r="B938" s="342">
        <v>1E-3</v>
      </c>
      <c r="C938" s="342" t="s">
        <v>6948</v>
      </c>
      <c r="D938" s="342" t="s">
        <v>6949</v>
      </c>
      <c r="E938" s="342" t="s">
        <v>6950</v>
      </c>
      <c r="F938" s="342" t="s">
        <v>7473</v>
      </c>
    </row>
    <row r="939" spans="1:6">
      <c r="A939" s="342" t="s">
        <v>7143</v>
      </c>
      <c r="B939" s="342">
        <v>1E-3</v>
      </c>
      <c r="C939" s="342" t="s">
        <v>6948</v>
      </c>
      <c r="D939" s="342" t="s">
        <v>6949</v>
      </c>
      <c r="E939" s="342" t="s">
        <v>6950</v>
      </c>
      <c r="F939" s="342" t="s">
        <v>7473</v>
      </c>
    </row>
    <row r="940" spans="1:6">
      <c r="A940" s="342" t="s">
        <v>7144</v>
      </c>
      <c r="B940" s="342">
        <v>1E-3</v>
      </c>
      <c r="C940" s="342" t="s">
        <v>6948</v>
      </c>
      <c r="D940" s="342" t="s">
        <v>6949</v>
      </c>
      <c r="E940" s="342" t="s">
        <v>6950</v>
      </c>
      <c r="F940" s="342" t="s">
        <v>7473</v>
      </c>
    </row>
    <row r="941" spans="1:6">
      <c r="A941" s="342" t="s">
        <v>7145</v>
      </c>
      <c r="B941" s="342">
        <v>1E-3</v>
      </c>
      <c r="C941" s="342" t="s">
        <v>6948</v>
      </c>
      <c r="D941" s="342" t="s">
        <v>6949</v>
      </c>
      <c r="E941" s="342" t="s">
        <v>6950</v>
      </c>
      <c r="F941" s="342" t="s">
        <v>7473</v>
      </c>
    </row>
    <row r="942" spans="1:6">
      <c r="A942" s="342" t="s">
        <v>7146</v>
      </c>
      <c r="B942" s="342">
        <v>1E-3</v>
      </c>
      <c r="C942" s="342" t="s">
        <v>6948</v>
      </c>
      <c r="D942" s="342" t="s">
        <v>6949</v>
      </c>
      <c r="E942" s="342" t="s">
        <v>6950</v>
      </c>
      <c r="F942" s="342" t="s">
        <v>7473</v>
      </c>
    </row>
    <row r="943" spans="1:6">
      <c r="A943" s="342" t="s">
        <v>7147</v>
      </c>
      <c r="B943" s="342">
        <v>1E-3</v>
      </c>
      <c r="C943" s="342" t="s">
        <v>6948</v>
      </c>
      <c r="D943" s="342" t="s">
        <v>6949</v>
      </c>
      <c r="E943" s="342" t="s">
        <v>6950</v>
      </c>
      <c r="F943" s="342" t="s">
        <v>7473</v>
      </c>
    </row>
    <row r="944" spans="1:6">
      <c r="A944" s="342" t="s">
        <v>7148</v>
      </c>
      <c r="B944" s="342">
        <v>1E-3</v>
      </c>
      <c r="C944" s="342" t="s">
        <v>6948</v>
      </c>
      <c r="D944" s="342" t="s">
        <v>6949</v>
      </c>
      <c r="E944" s="342" t="s">
        <v>6950</v>
      </c>
      <c r="F944" s="342" t="s">
        <v>7473</v>
      </c>
    </row>
    <row r="945" spans="1:6">
      <c r="A945" s="342" t="s">
        <v>7149</v>
      </c>
      <c r="B945" s="342">
        <v>1E-3</v>
      </c>
      <c r="C945" s="342" t="s">
        <v>6948</v>
      </c>
      <c r="D945" s="342" t="s">
        <v>6949</v>
      </c>
      <c r="E945" s="342" t="s">
        <v>6950</v>
      </c>
      <c r="F945" s="342" t="s">
        <v>7473</v>
      </c>
    </row>
    <row r="946" spans="1:6">
      <c r="A946" s="342" t="s">
        <v>7150</v>
      </c>
      <c r="B946" s="342">
        <v>1E-3</v>
      </c>
      <c r="C946" s="342" t="s">
        <v>6948</v>
      </c>
      <c r="D946" s="342" t="s">
        <v>6949</v>
      </c>
      <c r="E946" s="342" t="s">
        <v>6950</v>
      </c>
      <c r="F946" s="342" t="s">
        <v>7473</v>
      </c>
    </row>
    <row r="947" spans="1:6">
      <c r="A947" s="342" t="s">
        <v>7151</v>
      </c>
      <c r="B947" s="342">
        <v>1E-3</v>
      </c>
      <c r="C947" s="342" t="s">
        <v>6948</v>
      </c>
      <c r="D947" s="342" t="s">
        <v>6949</v>
      </c>
      <c r="E947" s="342" t="s">
        <v>6950</v>
      </c>
      <c r="F947" s="342" t="s">
        <v>7473</v>
      </c>
    </row>
    <row r="948" spans="1:6">
      <c r="A948" s="342" t="s">
        <v>4302</v>
      </c>
      <c r="B948" s="342">
        <v>1E-3</v>
      </c>
      <c r="C948" s="342" t="s">
        <v>6948</v>
      </c>
      <c r="D948" s="342" t="s">
        <v>6949</v>
      </c>
      <c r="E948" s="342" t="s">
        <v>6950</v>
      </c>
      <c r="F948" s="342" t="s">
        <v>7473</v>
      </c>
    </row>
    <row r="949" spans="1:6">
      <c r="A949" s="342" t="s">
        <v>7152</v>
      </c>
      <c r="B949" s="342">
        <v>1E-3</v>
      </c>
      <c r="C949" s="342" t="s">
        <v>6948</v>
      </c>
      <c r="D949" s="342" t="s">
        <v>6949</v>
      </c>
      <c r="E949" s="342" t="s">
        <v>6950</v>
      </c>
      <c r="F949" s="342" t="s">
        <v>7473</v>
      </c>
    </row>
    <row r="950" spans="1:6">
      <c r="A950" s="342" t="s">
        <v>7153</v>
      </c>
      <c r="B950" s="342">
        <v>1E-3</v>
      </c>
      <c r="C950" s="342" t="s">
        <v>6948</v>
      </c>
      <c r="D950" s="342" t="s">
        <v>6949</v>
      </c>
      <c r="E950" s="342" t="s">
        <v>6950</v>
      </c>
      <c r="F950" s="342" t="s">
        <v>7473</v>
      </c>
    </row>
    <row r="951" spans="1:6">
      <c r="A951" s="342" t="s">
        <v>4303</v>
      </c>
      <c r="B951" s="342">
        <v>1E-3</v>
      </c>
      <c r="C951" s="342" t="s">
        <v>6948</v>
      </c>
      <c r="D951" s="342" t="s">
        <v>6949</v>
      </c>
      <c r="E951" s="342" t="s">
        <v>6950</v>
      </c>
      <c r="F951" s="342" t="s">
        <v>7473</v>
      </c>
    </row>
    <row r="952" spans="1:6">
      <c r="A952" s="342" t="s">
        <v>2542</v>
      </c>
      <c r="B952" s="342">
        <v>1E-3</v>
      </c>
      <c r="C952" s="342" t="s">
        <v>7065</v>
      </c>
      <c r="D952" s="342" t="s">
        <v>2334</v>
      </c>
      <c r="E952" s="342" t="s">
        <v>6950</v>
      </c>
      <c r="F952" s="342" t="s">
        <v>7501</v>
      </c>
    </row>
    <row r="953" spans="1:6">
      <c r="A953" s="342" t="s">
        <v>2543</v>
      </c>
      <c r="B953" s="342">
        <v>1E-3</v>
      </c>
      <c r="C953" s="342" t="s">
        <v>6959</v>
      </c>
      <c r="D953" s="342" t="s">
        <v>6960</v>
      </c>
      <c r="E953" s="342" t="s">
        <v>6950</v>
      </c>
      <c r="F953" s="342" t="s">
        <v>7480</v>
      </c>
    </row>
    <row r="954" spans="1:6">
      <c r="A954" s="342" t="s">
        <v>2544</v>
      </c>
      <c r="B954" s="342">
        <v>0.01</v>
      </c>
      <c r="C954" s="342" t="s">
        <v>6953</v>
      </c>
      <c r="D954" s="342" t="s">
        <v>1914</v>
      </c>
      <c r="E954" s="342" t="s">
        <v>6950</v>
      </c>
      <c r="F954" s="342" t="s">
        <v>7476</v>
      </c>
    </row>
    <row r="955" spans="1:6">
      <c r="A955" s="342" t="s">
        <v>7154</v>
      </c>
      <c r="B955" s="342">
        <v>1E-3</v>
      </c>
      <c r="C955" s="342" t="s">
        <v>6948</v>
      </c>
      <c r="D955" s="342" t="s">
        <v>6949</v>
      </c>
      <c r="E955" s="342" t="s">
        <v>6950</v>
      </c>
      <c r="F955" s="342" t="s">
        <v>7473</v>
      </c>
    </row>
    <row r="956" spans="1:6">
      <c r="A956" s="342" t="s">
        <v>2545</v>
      </c>
      <c r="B956" s="342">
        <v>0.1</v>
      </c>
      <c r="C956" s="342" t="s">
        <v>6964</v>
      </c>
      <c r="D956" s="342" t="s">
        <v>6965</v>
      </c>
      <c r="E956" s="342" t="s">
        <v>6950</v>
      </c>
      <c r="F956" s="342" t="s">
        <v>7483</v>
      </c>
    </row>
    <row r="957" spans="1:6">
      <c r="A957" s="342" t="s">
        <v>2546</v>
      </c>
      <c r="B957" s="342">
        <v>0.1</v>
      </c>
      <c r="C957" s="342" t="s">
        <v>6968</v>
      </c>
      <c r="D957" s="342" t="s">
        <v>1975</v>
      </c>
      <c r="E957" s="342" t="s">
        <v>6950</v>
      </c>
      <c r="F957" s="342" t="s">
        <v>7485</v>
      </c>
    </row>
    <row r="958" spans="1:6">
      <c r="A958" s="342" t="s">
        <v>2547</v>
      </c>
      <c r="B958" s="342">
        <v>0.1</v>
      </c>
      <c r="C958" s="342" t="s">
        <v>6968</v>
      </c>
      <c r="D958" s="342" t="s">
        <v>1975</v>
      </c>
      <c r="E958" s="342" t="s">
        <v>6950</v>
      </c>
      <c r="F958" s="342" t="s">
        <v>7485</v>
      </c>
    </row>
    <row r="959" spans="1:6">
      <c r="A959" s="342" t="s">
        <v>2548</v>
      </c>
      <c r="B959" s="342">
        <v>0.1</v>
      </c>
      <c r="C959" s="342" t="s">
        <v>6968</v>
      </c>
      <c r="D959" s="342" t="s">
        <v>1975</v>
      </c>
      <c r="E959" s="342" t="s">
        <v>6950</v>
      </c>
      <c r="F959" s="342" t="s">
        <v>7485</v>
      </c>
    </row>
    <row r="960" spans="1:6">
      <c r="A960" s="342" t="s">
        <v>2549</v>
      </c>
      <c r="B960" s="342">
        <v>1E-3</v>
      </c>
      <c r="C960" s="342" t="s">
        <v>6959</v>
      </c>
      <c r="D960" s="342" t="s">
        <v>6960</v>
      </c>
      <c r="E960" s="342" t="s">
        <v>6950</v>
      </c>
      <c r="F960" s="342" t="s">
        <v>7480</v>
      </c>
    </row>
    <row r="961" spans="1:6">
      <c r="A961" s="342" t="s">
        <v>7155</v>
      </c>
      <c r="B961" s="342">
        <v>1E-3</v>
      </c>
      <c r="C961" s="342" t="s">
        <v>6948</v>
      </c>
      <c r="D961" s="342" t="s">
        <v>6949</v>
      </c>
      <c r="E961" s="342" t="s">
        <v>6950</v>
      </c>
      <c r="F961" s="342" t="s">
        <v>7473</v>
      </c>
    </row>
    <row r="962" spans="1:6">
      <c r="A962" s="342" t="s">
        <v>2550</v>
      </c>
      <c r="B962" s="342">
        <v>1E-3</v>
      </c>
      <c r="C962" s="342" t="s">
        <v>6959</v>
      </c>
      <c r="D962" s="342" t="s">
        <v>6960</v>
      </c>
      <c r="E962" s="342" t="s">
        <v>6950</v>
      </c>
      <c r="F962" s="342" t="s">
        <v>7480</v>
      </c>
    </row>
    <row r="963" spans="1:6">
      <c r="A963" s="342" t="s">
        <v>2551</v>
      </c>
      <c r="B963" s="342">
        <v>1E-3</v>
      </c>
      <c r="C963" s="342" t="s">
        <v>6959</v>
      </c>
      <c r="D963" s="342" t="s">
        <v>6960</v>
      </c>
      <c r="E963" s="342" t="s">
        <v>6950</v>
      </c>
      <c r="F963" s="342" t="s">
        <v>7480</v>
      </c>
    </row>
    <row r="964" spans="1:6">
      <c r="A964" s="342" t="s">
        <v>2552</v>
      </c>
      <c r="B964" s="342">
        <v>0.01</v>
      </c>
      <c r="C964" s="342" t="s">
        <v>6951</v>
      </c>
      <c r="D964" s="342" t="s">
        <v>477</v>
      </c>
      <c r="E964" s="342" t="s">
        <v>6950</v>
      </c>
      <c r="F964" s="342" t="s">
        <v>7474</v>
      </c>
    </row>
    <row r="965" spans="1:6">
      <c r="A965" s="342" t="s">
        <v>2553</v>
      </c>
      <c r="B965" s="342">
        <v>0.01</v>
      </c>
      <c r="C965" s="342" t="s">
        <v>6953</v>
      </c>
      <c r="D965" s="342" t="s">
        <v>1914</v>
      </c>
      <c r="E965" s="342" t="s">
        <v>6950</v>
      </c>
      <c r="F965" s="342" t="s">
        <v>7476</v>
      </c>
    </row>
    <row r="966" spans="1:6">
      <c r="A966" s="342" t="s">
        <v>2554</v>
      </c>
      <c r="B966" s="342">
        <v>8.9999999999999993E-3</v>
      </c>
      <c r="C966" s="342" t="s">
        <v>6952</v>
      </c>
      <c r="D966" s="342" t="s">
        <v>1912</v>
      </c>
      <c r="E966" s="342" t="s">
        <v>6950</v>
      </c>
      <c r="F966" s="342" t="s">
        <v>7475</v>
      </c>
    </row>
    <row r="967" spans="1:6">
      <c r="A967" s="342" t="s">
        <v>7156</v>
      </c>
      <c r="B967" s="342">
        <v>1E-3</v>
      </c>
      <c r="C967" s="342" t="s">
        <v>6948</v>
      </c>
      <c r="D967" s="342" t="s">
        <v>6949</v>
      </c>
      <c r="E967" s="342" t="s">
        <v>6950</v>
      </c>
      <c r="F967" s="342" t="s">
        <v>7473</v>
      </c>
    </row>
    <row r="968" spans="1:6">
      <c r="A968" s="342" t="s">
        <v>2555</v>
      </c>
      <c r="B968" s="342">
        <v>5.0000000000000001E-3</v>
      </c>
      <c r="C968" s="342" t="s">
        <v>6980</v>
      </c>
      <c r="D968" s="342" t="s">
        <v>1999</v>
      </c>
      <c r="E968" s="342" t="s">
        <v>6950</v>
      </c>
      <c r="F968" s="342" t="s">
        <v>7490</v>
      </c>
    </row>
    <row r="969" spans="1:6">
      <c r="A969" s="342" t="s">
        <v>2556</v>
      </c>
      <c r="B969" s="342">
        <v>1E-3</v>
      </c>
      <c r="C969" s="342" t="s">
        <v>7065</v>
      </c>
      <c r="D969" s="342" t="s">
        <v>2334</v>
      </c>
      <c r="E969" s="342" t="s">
        <v>6950</v>
      </c>
      <c r="F969" s="342" t="s">
        <v>7501</v>
      </c>
    </row>
    <row r="970" spans="1:6">
      <c r="A970" s="342" t="s">
        <v>2557</v>
      </c>
      <c r="B970" s="342">
        <v>0.01</v>
      </c>
      <c r="C970" s="342" t="s">
        <v>6953</v>
      </c>
      <c r="D970" s="342" t="s">
        <v>1914</v>
      </c>
      <c r="E970" s="342" t="s">
        <v>6950</v>
      </c>
      <c r="F970" s="342" t="s">
        <v>7476</v>
      </c>
    </row>
    <row r="971" spans="1:6">
      <c r="A971" s="342" t="s">
        <v>2558</v>
      </c>
      <c r="B971" s="342">
        <v>0.1</v>
      </c>
      <c r="C971" s="342" t="s">
        <v>6968</v>
      </c>
      <c r="D971" s="342" t="s">
        <v>1975</v>
      </c>
      <c r="E971" s="342" t="s">
        <v>6950</v>
      </c>
      <c r="F971" s="342" t="s">
        <v>7485</v>
      </c>
    </row>
    <row r="972" spans="1:6">
      <c r="A972" s="342" t="s">
        <v>7157</v>
      </c>
      <c r="B972" s="342">
        <v>0.1</v>
      </c>
      <c r="C972" s="342" t="s">
        <v>7092</v>
      </c>
      <c r="D972" s="342" t="s">
        <v>7093</v>
      </c>
      <c r="E972" s="342" t="s">
        <v>6950</v>
      </c>
      <c r="F972" s="342" t="s">
        <v>7502</v>
      </c>
    </row>
    <row r="973" spans="1:6">
      <c r="A973" s="342" t="s">
        <v>7158</v>
      </c>
      <c r="B973" s="342">
        <v>0.1</v>
      </c>
      <c r="C973" s="342" t="s">
        <v>6997</v>
      </c>
      <c r="D973" s="342" t="s">
        <v>6998</v>
      </c>
      <c r="E973" s="342" t="s">
        <v>6950</v>
      </c>
      <c r="F973" s="342" t="s">
        <v>7496</v>
      </c>
    </row>
    <row r="974" spans="1:6">
      <c r="A974" s="342" t="s">
        <v>2559</v>
      </c>
      <c r="B974" s="342">
        <v>0.1</v>
      </c>
      <c r="C974" s="342" t="s">
        <v>6997</v>
      </c>
      <c r="D974" s="342" t="s">
        <v>6998</v>
      </c>
      <c r="E974" s="342" t="s">
        <v>6950</v>
      </c>
      <c r="F974" s="342" t="s">
        <v>7496</v>
      </c>
    </row>
    <row r="975" spans="1:6">
      <c r="A975" s="342" t="s">
        <v>2560</v>
      </c>
      <c r="B975" s="342">
        <v>0.1</v>
      </c>
      <c r="C975" s="342" t="s">
        <v>7018</v>
      </c>
      <c r="D975" s="342" t="s">
        <v>2183</v>
      </c>
      <c r="E975" s="342" t="s">
        <v>6950</v>
      </c>
      <c r="F975" s="342" t="s">
        <v>7499</v>
      </c>
    </row>
    <row r="976" spans="1:6">
      <c r="A976" s="342" t="s">
        <v>2561</v>
      </c>
      <c r="B976" s="342">
        <v>0.01</v>
      </c>
      <c r="C976" s="342" t="s">
        <v>6953</v>
      </c>
      <c r="D976" s="342" t="s">
        <v>1914</v>
      </c>
      <c r="E976" s="342" t="s">
        <v>6950</v>
      </c>
      <c r="F976" s="342" t="s">
        <v>7476</v>
      </c>
    </row>
    <row r="977" spans="1:6">
      <c r="A977" s="342" t="s">
        <v>2562</v>
      </c>
      <c r="B977" s="342">
        <v>0.1</v>
      </c>
      <c r="C977" s="342" t="s">
        <v>6964</v>
      </c>
      <c r="D977" s="342" t="s">
        <v>6965</v>
      </c>
      <c r="E977" s="342" t="s">
        <v>6950</v>
      </c>
      <c r="F977" s="342" t="s">
        <v>7483</v>
      </c>
    </row>
    <row r="978" spans="1:6">
      <c r="A978" s="342" t="s">
        <v>2563</v>
      </c>
      <c r="B978" s="342">
        <v>0.1</v>
      </c>
      <c r="C978" s="342" t="s">
        <v>6964</v>
      </c>
      <c r="D978" s="342" t="s">
        <v>6965</v>
      </c>
      <c r="E978" s="342" t="s">
        <v>6950</v>
      </c>
      <c r="F978" s="342" t="s">
        <v>7483</v>
      </c>
    </row>
    <row r="979" spans="1:6">
      <c r="A979" s="342" t="s">
        <v>2564</v>
      </c>
      <c r="B979" s="342">
        <v>8.9999999999999993E-3</v>
      </c>
      <c r="C979" s="342" t="s">
        <v>6952</v>
      </c>
      <c r="D979" s="342" t="s">
        <v>1912</v>
      </c>
      <c r="E979" s="342" t="s">
        <v>6950</v>
      </c>
      <c r="F979" s="342" t="s">
        <v>7475</v>
      </c>
    </row>
    <row r="980" spans="1:6">
      <c r="A980" s="342" t="s">
        <v>2565</v>
      </c>
      <c r="B980" s="342">
        <v>0.01</v>
      </c>
      <c r="C980" s="342" t="s">
        <v>6953</v>
      </c>
      <c r="D980" s="342" t="s">
        <v>1914</v>
      </c>
      <c r="E980" s="342" t="s">
        <v>6950</v>
      </c>
      <c r="F980" s="342" t="s">
        <v>7476</v>
      </c>
    </row>
    <row r="981" spans="1:6">
      <c r="A981" s="342" t="s">
        <v>2566</v>
      </c>
      <c r="B981" s="342">
        <v>8.9999999999999993E-3</v>
      </c>
      <c r="C981" s="342" t="s">
        <v>6952</v>
      </c>
      <c r="D981" s="342" t="s">
        <v>1912</v>
      </c>
      <c r="E981" s="342" t="s">
        <v>6950</v>
      </c>
      <c r="F981" s="342" t="s">
        <v>7475</v>
      </c>
    </row>
    <row r="982" spans="1:6">
      <c r="A982" s="342" t="s">
        <v>2567</v>
      </c>
      <c r="B982" s="342">
        <v>0.1</v>
      </c>
      <c r="C982" s="342" t="s">
        <v>6957</v>
      </c>
      <c r="D982" s="342" t="s">
        <v>1941</v>
      </c>
      <c r="E982" s="342" t="s">
        <v>6950</v>
      </c>
      <c r="F982" s="342" t="s">
        <v>7478</v>
      </c>
    </row>
    <row r="983" spans="1:6">
      <c r="A983" s="342" t="s">
        <v>2568</v>
      </c>
      <c r="B983" s="342">
        <v>0.1</v>
      </c>
      <c r="C983" s="342" t="s">
        <v>6957</v>
      </c>
      <c r="D983" s="342" t="s">
        <v>1941</v>
      </c>
      <c r="E983" s="342" t="s">
        <v>6950</v>
      </c>
      <c r="F983" s="342" t="s">
        <v>7478</v>
      </c>
    </row>
    <row r="984" spans="1:6">
      <c r="A984" s="342" t="s">
        <v>4314</v>
      </c>
      <c r="B984" s="342">
        <v>1E-3</v>
      </c>
      <c r="C984" s="342" t="s">
        <v>6948</v>
      </c>
      <c r="D984" s="342" t="s">
        <v>6949</v>
      </c>
      <c r="E984" s="342" t="s">
        <v>6950</v>
      </c>
      <c r="F984" s="342" t="s">
        <v>7473</v>
      </c>
    </row>
    <row r="985" spans="1:6">
      <c r="A985" s="342" t="s">
        <v>2569</v>
      </c>
      <c r="B985" s="342">
        <v>1E-3</v>
      </c>
      <c r="C985" s="342" t="s">
        <v>6959</v>
      </c>
      <c r="D985" s="342" t="s">
        <v>6960</v>
      </c>
      <c r="E985" s="342" t="s">
        <v>6950</v>
      </c>
      <c r="F985" s="342" t="s">
        <v>7480</v>
      </c>
    </row>
    <row r="986" spans="1:6">
      <c r="A986" s="342" t="s">
        <v>2570</v>
      </c>
      <c r="B986" s="342">
        <v>5.0000000000000001E-3</v>
      </c>
      <c r="C986" s="342" t="s">
        <v>6980</v>
      </c>
      <c r="D986" s="342" t="s">
        <v>1999</v>
      </c>
      <c r="E986" s="342" t="s">
        <v>6950</v>
      </c>
      <c r="F986" s="342" t="s">
        <v>7490</v>
      </c>
    </row>
    <row r="987" spans="1:6">
      <c r="A987" s="342" t="s">
        <v>2571</v>
      </c>
      <c r="B987" s="342">
        <v>1E-3</v>
      </c>
      <c r="C987" s="342" t="s">
        <v>6959</v>
      </c>
      <c r="D987" s="342" t="s">
        <v>6960</v>
      </c>
      <c r="E987" s="342" t="s">
        <v>6950</v>
      </c>
      <c r="F987" s="342" t="s">
        <v>7480</v>
      </c>
    </row>
    <row r="988" spans="1:6">
      <c r="A988" s="342" t="s">
        <v>2572</v>
      </c>
      <c r="B988" s="342">
        <v>0.1</v>
      </c>
      <c r="C988" s="342" t="s">
        <v>6968</v>
      </c>
      <c r="D988" s="342" t="s">
        <v>1975</v>
      </c>
      <c r="E988" s="342" t="s">
        <v>6950</v>
      </c>
      <c r="F988" s="342" t="s">
        <v>7485</v>
      </c>
    </row>
    <row r="989" spans="1:6">
      <c r="A989" s="342" t="s">
        <v>2573</v>
      </c>
      <c r="B989" s="342">
        <v>0.1</v>
      </c>
      <c r="C989" s="342" t="s">
        <v>7005</v>
      </c>
      <c r="D989" s="342" t="s">
        <v>7006</v>
      </c>
      <c r="E989" s="342" t="s">
        <v>6950</v>
      </c>
      <c r="F989" s="342" t="s">
        <v>7497</v>
      </c>
    </row>
    <row r="990" spans="1:6">
      <c r="A990" s="342" t="s">
        <v>2574</v>
      </c>
      <c r="B990" s="342">
        <v>5.0000000000000001E-3</v>
      </c>
      <c r="C990" s="342" t="s">
        <v>6980</v>
      </c>
      <c r="D990" s="342" t="s">
        <v>1999</v>
      </c>
      <c r="E990" s="342" t="s">
        <v>6950</v>
      </c>
      <c r="F990" s="342" t="s">
        <v>7490</v>
      </c>
    </row>
    <row r="991" spans="1:6">
      <c r="A991" s="342" t="s">
        <v>4315</v>
      </c>
      <c r="B991" s="342">
        <v>1E-3</v>
      </c>
      <c r="C991" s="342" t="s">
        <v>6948</v>
      </c>
      <c r="D991" s="342" t="s">
        <v>6949</v>
      </c>
      <c r="E991" s="342" t="s">
        <v>6950</v>
      </c>
      <c r="F991" s="342" t="s">
        <v>7473</v>
      </c>
    </row>
    <row r="992" spans="1:6">
      <c r="A992" s="342" t="s">
        <v>2575</v>
      </c>
      <c r="B992" s="342">
        <v>0.1</v>
      </c>
      <c r="C992" s="342" t="s">
        <v>6957</v>
      </c>
      <c r="D992" s="342" t="s">
        <v>1941</v>
      </c>
      <c r="E992" s="342" t="s">
        <v>6950</v>
      </c>
      <c r="F992" s="342" t="s">
        <v>7478</v>
      </c>
    </row>
    <row r="993" spans="1:6">
      <c r="A993" s="342" t="s">
        <v>4316</v>
      </c>
      <c r="B993" s="342">
        <v>1E-3</v>
      </c>
      <c r="C993" s="342" t="s">
        <v>6948</v>
      </c>
      <c r="D993" s="342" t="s">
        <v>6949</v>
      </c>
      <c r="E993" s="342" t="s">
        <v>6950</v>
      </c>
      <c r="F993" s="342" t="s">
        <v>7473</v>
      </c>
    </row>
    <row r="994" spans="1:6">
      <c r="A994" s="342" t="s">
        <v>2576</v>
      </c>
      <c r="B994" s="342">
        <v>0.01</v>
      </c>
      <c r="C994" s="342" t="s">
        <v>6953</v>
      </c>
      <c r="D994" s="342" t="s">
        <v>1914</v>
      </c>
      <c r="E994" s="342" t="s">
        <v>6950</v>
      </c>
      <c r="F994" s="342" t="s">
        <v>7476</v>
      </c>
    </row>
    <row r="995" spans="1:6">
      <c r="A995" s="342" t="s">
        <v>2577</v>
      </c>
      <c r="B995" s="342">
        <v>0.01</v>
      </c>
      <c r="C995" s="342" t="s">
        <v>6953</v>
      </c>
      <c r="D995" s="342" t="s">
        <v>1914</v>
      </c>
      <c r="E995" s="342" t="s">
        <v>6950</v>
      </c>
      <c r="F995" s="342" t="s">
        <v>7476</v>
      </c>
    </row>
    <row r="996" spans="1:6">
      <c r="A996" s="342" t="s">
        <v>2578</v>
      </c>
      <c r="B996" s="342">
        <v>0.01</v>
      </c>
      <c r="C996" s="342" t="s">
        <v>6953</v>
      </c>
      <c r="D996" s="342" t="s">
        <v>1914</v>
      </c>
      <c r="E996" s="342" t="s">
        <v>6950</v>
      </c>
      <c r="F996" s="342" t="s">
        <v>7476</v>
      </c>
    </row>
    <row r="997" spans="1:6">
      <c r="A997" s="342" t="s">
        <v>7159</v>
      </c>
      <c r="B997" s="342">
        <v>1E-3</v>
      </c>
      <c r="C997" s="342" t="s">
        <v>6948</v>
      </c>
      <c r="D997" s="342" t="s">
        <v>6949</v>
      </c>
      <c r="E997" s="342" t="s">
        <v>6950</v>
      </c>
      <c r="F997" s="342" t="s">
        <v>7473</v>
      </c>
    </row>
    <row r="998" spans="1:6">
      <c r="A998" s="342" t="s">
        <v>7160</v>
      </c>
      <c r="B998" s="342">
        <v>1E-3</v>
      </c>
      <c r="C998" s="342" t="s">
        <v>6948</v>
      </c>
      <c r="D998" s="342" t="s">
        <v>6949</v>
      </c>
      <c r="E998" s="342" t="s">
        <v>6950</v>
      </c>
      <c r="F998" s="342" t="s">
        <v>7473</v>
      </c>
    </row>
    <row r="999" spans="1:6">
      <c r="A999" s="342" t="s">
        <v>2579</v>
      </c>
      <c r="B999" s="342">
        <v>0.1</v>
      </c>
      <c r="C999" s="342" t="s">
        <v>6964</v>
      </c>
      <c r="D999" s="342" t="s">
        <v>6965</v>
      </c>
      <c r="E999" s="342" t="s">
        <v>6950</v>
      </c>
      <c r="F999" s="342" t="s">
        <v>7483</v>
      </c>
    </row>
    <row r="1000" spans="1:6">
      <c r="A1000" s="342" t="s">
        <v>4320</v>
      </c>
      <c r="B1000" s="342">
        <v>1E-3</v>
      </c>
      <c r="C1000" s="342" t="s">
        <v>6948</v>
      </c>
      <c r="D1000" s="342" t="s">
        <v>6949</v>
      </c>
      <c r="E1000" s="342" t="s">
        <v>6950</v>
      </c>
      <c r="F1000" s="342" t="s">
        <v>7473</v>
      </c>
    </row>
    <row r="1001" spans="1:6">
      <c r="A1001" s="342" t="s">
        <v>4321</v>
      </c>
      <c r="B1001" s="342">
        <v>1E-3</v>
      </c>
      <c r="C1001" s="342" t="s">
        <v>6948</v>
      </c>
      <c r="D1001" s="342" t="s">
        <v>6949</v>
      </c>
      <c r="E1001" s="342" t="s">
        <v>6950</v>
      </c>
      <c r="F1001" s="342" t="s">
        <v>7473</v>
      </c>
    </row>
    <row r="1002" spans="1:6">
      <c r="A1002" s="342" t="s">
        <v>4322</v>
      </c>
      <c r="B1002" s="342">
        <v>1E-3</v>
      </c>
      <c r="C1002" s="342" t="s">
        <v>6948</v>
      </c>
      <c r="D1002" s="342" t="s">
        <v>6949</v>
      </c>
      <c r="E1002" s="342" t="s">
        <v>6950</v>
      </c>
      <c r="F1002" s="342" t="s">
        <v>7473</v>
      </c>
    </row>
    <row r="1003" spans="1:6">
      <c r="A1003" s="342" t="s">
        <v>7161</v>
      </c>
      <c r="B1003" s="342">
        <v>1E-3</v>
      </c>
      <c r="C1003" s="342" t="s">
        <v>6948</v>
      </c>
      <c r="D1003" s="342" t="s">
        <v>6949</v>
      </c>
      <c r="E1003" s="342" t="s">
        <v>6950</v>
      </c>
      <c r="F1003" s="342" t="s">
        <v>7473</v>
      </c>
    </row>
    <row r="1004" spans="1:6">
      <c r="A1004" s="342" t="s">
        <v>7162</v>
      </c>
      <c r="B1004" s="342">
        <v>0.1</v>
      </c>
      <c r="C1004" s="342" t="s">
        <v>6961</v>
      </c>
      <c r="D1004" s="342" t="s">
        <v>6962</v>
      </c>
      <c r="E1004" s="342" t="s">
        <v>6950</v>
      </c>
      <c r="F1004" s="342" t="s">
        <v>7481</v>
      </c>
    </row>
    <row r="1005" spans="1:6">
      <c r="A1005" s="342" t="s">
        <v>7163</v>
      </c>
      <c r="B1005" s="342">
        <v>1E-3</v>
      </c>
      <c r="C1005" s="342" t="s">
        <v>6948</v>
      </c>
      <c r="D1005" s="342" t="s">
        <v>6949</v>
      </c>
      <c r="E1005" s="342" t="s">
        <v>6950</v>
      </c>
      <c r="F1005" s="342" t="s">
        <v>7473</v>
      </c>
    </row>
    <row r="1006" spans="1:6">
      <c r="A1006" s="342" t="s">
        <v>2580</v>
      </c>
      <c r="B1006" s="342">
        <v>0.01</v>
      </c>
      <c r="C1006" s="342" t="s">
        <v>6953</v>
      </c>
      <c r="D1006" s="342" t="s">
        <v>1914</v>
      </c>
      <c r="E1006" s="342" t="s">
        <v>6950</v>
      </c>
      <c r="F1006" s="342" t="s">
        <v>7476</v>
      </c>
    </row>
    <row r="1007" spans="1:6">
      <c r="A1007" s="342" t="s">
        <v>4325</v>
      </c>
      <c r="B1007" s="342">
        <v>1E-3</v>
      </c>
      <c r="C1007" s="342" t="s">
        <v>6948</v>
      </c>
      <c r="D1007" s="342" t="s">
        <v>6949</v>
      </c>
      <c r="E1007" s="342" t="s">
        <v>6950</v>
      </c>
      <c r="F1007" s="342" t="s">
        <v>7473</v>
      </c>
    </row>
    <row r="1008" spans="1:6">
      <c r="A1008" s="342" t="s">
        <v>2581</v>
      </c>
      <c r="B1008" s="342">
        <v>1E-3</v>
      </c>
      <c r="C1008" s="342" t="s">
        <v>6959</v>
      </c>
      <c r="D1008" s="342" t="s">
        <v>6960</v>
      </c>
      <c r="E1008" s="342" t="s">
        <v>6950</v>
      </c>
      <c r="F1008" s="342" t="s">
        <v>7480</v>
      </c>
    </row>
    <row r="1009" spans="1:6">
      <c r="A1009" s="342" t="s">
        <v>4326</v>
      </c>
      <c r="B1009" s="342">
        <v>1E-3</v>
      </c>
      <c r="C1009" s="342" t="s">
        <v>6948</v>
      </c>
      <c r="D1009" s="342" t="s">
        <v>6949</v>
      </c>
      <c r="E1009" s="342" t="s">
        <v>6950</v>
      </c>
      <c r="F1009" s="342" t="s">
        <v>7473</v>
      </c>
    </row>
    <row r="1010" spans="1:6">
      <c r="A1010" s="342" t="s">
        <v>4327</v>
      </c>
      <c r="B1010" s="342">
        <v>1E-3</v>
      </c>
      <c r="C1010" s="342" t="s">
        <v>6948</v>
      </c>
      <c r="D1010" s="342" t="s">
        <v>6949</v>
      </c>
      <c r="E1010" s="342" t="s">
        <v>6950</v>
      </c>
      <c r="F1010" s="342" t="s">
        <v>7473</v>
      </c>
    </row>
    <row r="1011" spans="1:6">
      <c r="A1011" s="342" t="s">
        <v>4328</v>
      </c>
      <c r="B1011" s="342">
        <v>1E-3</v>
      </c>
      <c r="C1011" s="342" t="s">
        <v>6948</v>
      </c>
      <c r="D1011" s="342" t="s">
        <v>6949</v>
      </c>
      <c r="E1011" s="342" t="s">
        <v>6950</v>
      </c>
      <c r="F1011" s="342" t="s">
        <v>7473</v>
      </c>
    </row>
    <row r="1012" spans="1:6">
      <c r="A1012" s="342" t="s">
        <v>4329</v>
      </c>
      <c r="B1012" s="342">
        <v>1E-3</v>
      </c>
      <c r="C1012" s="342" t="s">
        <v>6948</v>
      </c>
      <c r="D1012" s="342" t="s">
        <v>6949</v>
      </c>
      <c r="E1012" s="342" t="s">
        <v>6950</v>
      </c>
      <c r="F1012" s="342" t="s">
        <v>7473</v>
      </c>
    </row>
    <row r="1013" spans="1:6">
      <c r="A1013" s="342" t="s">
        <v>2582</v>
      </c>
      <c r="B1013" s="342">
        <v>0.1</v>
      </c>
      <c r="C1013" s="342" t="s">
        <v>6968</v>
      </c>
      <c r="D1013" s="342" t="s">
        <v>1975</v>
      </c>
      <c r="E1013" s="342" t="s">
        <v>6950</v>
      </c>
      <c r="F1013" s="342" t="s">
        <v>7485</v>
      </c>
    </row>
    <row r="1014" spans="1:6">
      <c r="A1014" s="342" t="s">
        <v>7164</v>
      </c>
      <c r="B1014" s="342">
        <v>1E-3</v>
      </c>
      <c r="C1014" s="342" t="s">
        <v>6948</v>
      </c>
      <c r="D1014" s="342" t="s">
        <v>6949</v>
      </c>
      <c r="E1014" s="342" t="s">
        <v>6950</v>
      </c>
      <c r="F1014" s="342" t="s">
        <v>7473</v>
      </c>
    </row>
    <row r="1015" spans="1:6">
      <c r="A1015" s="342" t="s">
        <v>2583</v>
      </c>
      <c r="B1015" s="342">
        <v>1E-3</v>
      </c>
      <c r="C1015" s="342" t="s">
        <v>6959</v>
      </c>
      <c r="D1015" s="342" t="s">
        <v>6960</v>
      </c>
      <c r="E1015" s="342" t="s">
        <v>6950</v>
      </c>
      <c r="F1015" s="342" t="s">
        <v>7480</v>
      </c>
    </row>
    <row r="1016" spans="1:6">
      <c r="A1016" s="342" t="s">
        <v>2584</v>
      </c>
      <c r="B1016" s="342">
        <v>1E-3</v>
      </c>
      <c r="C1016" s="342" t="s">
        <v>6959</v>
      </c>
      <c r="D1016" s="342" t="s">
        <v>6960</v>
      </c>
      <c r="E1016" s="342" t="s">
        <v>6950</v>
      </c>
      <c r="F1016" s="342" t="s">
        <v>7480</v>
      </c>
    </row>
    <row r="1017" spans="1:6">
      <c r="A1017" s="342" t="s">
        <v>7165</v>
      </c>
      <c r="B1017" s="342">
        <v>1E-3</v>
      </c>
      <c r="C1017" s="342" t="s">
        <v>6948</v>
      </c>
      <c r="D1017" s="342" t="s">
        <v>6949</v>
      </c>
      <c r="E1017" s="342" t="s">
        <v>6950</v>
      </c>
      <c r="F1017" s="342" t="s">
        <v>7473</v>
      </c>
    </row>
    <row r="1018" spans="1:6">
      <c r="A1018" s="342" t="s">
        <v>2585</v>
      </c>
      <c r="B1018" s="342">
        <v>1E-3</v>
      </c>
      <c r="C1018" s="342" t="s">
        <v>6959</v>
      </c>
      <c r="D1018" s="342" t="s">
        <v>6960</v>
      </c>
      <c r="E1018" s="342" t="s">
        <v>6950</v>
      </c>
      <c r="F1018" s="342" t="s">
        <v>7480</v>
      </c>
    </row>
    <row r="1019" spans="1:6">
      <c r="A1019" s="342" t="s">
        <v>4330</v>
      </c>
      <c r="B1019" s="342">
        <v>1E-3</v>
      </c>
      <c r="C1019" s="342" t="s">
        <v>6948</v>
      </c>
      <c r="D1019" s="342" t="s">
        <v>6949</v>
      </c>
      <c r="E1019" s="342" t="s">
        <v>6950</v>
      </c>
      <c r="F1019" s="342" t="s">
        <v>7473</v>
      </c>
    </row>
    <row r="1020" spans="1:6">
      <c r="A1020" s="342" t="s">
        <v>2586</v>
      </c>
      <c r="B1020" s="342">
        <v>1E-3</v>
      </c>
      <c r="C1020" s="342" t="s">
        <v>6959</v>
      </c>
      <c r="D1020" s="342" t="s">
        <v>6960</v>
      </c>
      <c r="E1020" s="342" t="s">
        <v>6950</v>
      </c>
      <c r="F1020" s="342" t="s">
        <v>7480</v>
      </c>
    </row>
    <row r="1021" spans="1:6">
      <c r="A1021" s="342" t="s">
        <v>2587</v>
      </c>
      <c r="B1021" s="342">
        <v>1E-3</v>
      </c>
      <c r="C1021" s="342" t="s">
        <v>6959</v>
      </c>
      <c r="D1021" s="342" t="s">
        <v>6960</v>
      </c>
      <c r="E1021" s="342" t="s">
        <v>6950</v>
      </c>
      <c r="F1021" s="342" t="s">
        <v>7480</v>
      </c>
    </row>
    <row r="1022" spans="1:6">
      <c r="A1022" s="342" t="s">
        <v>4331</v>
      </c>
      <c r="B1022" s="342">
        <v>1E-3</v>
      </c>
      <c r="C1022" s="342" t="s">
        <v>6948</v>
      </c>
      <c r="D1022" s="342" t="s">
        <v>6949</v>
      </c>
      <c r="E1022" s="342" t="s">
        <v>6950</v>
      </c>
      <c r="F1022" s="342" t="s">
        <v>7473</v>
      </c>
    </row>
    <row r="1023" spans="1:6">
      <c r="A1023" s="342" t="s">
        <v>7166</v>
      </c>
      <c r="B1023" s="342">
        <v>1E-3</v>
      </c>
      <c r="C1023" s="342" t="s">
        <v>6948</v>
      </c>
      <c r="D1023" s="342" t="s">
        <v>6949</v>
      </c>
      <c r="E1023" s="342" t="s">
        <v>6950</v>
      </c>
      <c r="F1023" s="342" t="s">
        <v>7473</v>
      </c>
    </row>
    <row r="1024" spans="1:6">
      <c r="A1024" s="342" t="s">
        <v>2588</v>
      </c>
      <c r="B1024" s="342">
        <v>8.9999999999999993E-3</v>
      </c>
      <c r="C1024" s="342" t="s">
        <v>6952</v>
      </c>
      <c r="D1024" s="342" t="s">
        <v>1912</v>
      </c>
      <c r="E1024" s="342" t="s">
        <v>6950</v>
      </c>
      <c r="F1024" s="342" t="s">
        <v>7475</v>
      </c>
    </row>
    <row r="1025" spans="1:6">
      <c r="A1025" s="342" t="s">
        <v>2589</v>
      </c>
      <c r="B1025" s="342">
        <v>0.01</v>
      </c>
      <c r="C1025" s="342" t="s">
        <v>6953</v>
      </c>
      <c r="D1025" s="342" t="s">
        <v>1914</v>
      </c>
      <c r="E1025" s="342" t="s">
        <v>6950</v>
      </c>
      <c r="F1025" s="342" t="s">
        <v>7476</v>
      </c>
    </row>
    <row r="1026" spans="1:6">
      <c r="A1026" s="342" t="s">
        <v>2590</v>
      </c>
      <c r="B1026" s="342">
        <v>0.01</v>
      </c>
      <c r="C1026" s="342" t="s">
        <v>6953</v>
      </c>
      <c r="D1026" s="342" t="s">
        <v>1914</v>
      </c>
      <c r="E1026" s="342" t="s">
        <v>6950</v>
      </c>
      <c r="F1026" s="342" t="s">
        <v>7476</v>
      </c>
    </row>
    <row r="1027" spans="1:6">
      <c r="A1027" s="342" t="s">
        <v>4334</v>
      </c>
      <c r="B1027" s="342">
        <v>1E-3</v>
      </c>
      <c r="C1027" s="342" t="s">
        <v>6948</v>
      </c>
      <c r="D1027" s="342" t="s">
        <v>6949</v>
      </c>
      <c r="E1027" s="342" t="s">
        <v>6950</v>
      </c>
      <c r="F1027" s="342" t="s">
        <v>7473</v>
      </c>
    </row>
    <row r="1028" spans="1:6">
      <c r="A1028" s="342" t="s">
        <v>2591</v>
      </c>
      <c r="B1028" s="342">
        <v>0.1</v>
      </c>
      <c r="C1028" s="342" t="s">
        <v>7005</v>
      </c>
      <c r="D1028" s="342" t="s">
        <v>7006</v>
      </c>
      <c r="E1028" s="342" t="s">
        <v>6950</v>
      </c>
      <c r="F1028" s="342" t="s">
        <v>7497</v>
      </c>
    </row>
    <row r="1029" spans="1:6">
      <c r="A1029" s="342" t="s">
        <v>2592</v>
      </c>
      <c r="B1029" s="342">
        <v>0.1</v>
      </c>
      <c r="C1029" s="342" t="s">
        <v>6961</v>
      </c>
      <c r="D1029" s="342" t="s">
        <v>6962</v>
      </c>
      <c r="E1029" s="342" t="s">
        <v>6950</v>
      </c>
      <c r="F1029" s="342" t="s">
        <v>7481</v>
      </c>
    </row>
    <row r="1030" spans="1:6">
      <c r="A1030" s="342" t="s">
        <v>2593</v>
      </c>
      <c r="B1030" s="342">
        <v>0.1</v>
      </c>
      <c r="C1030" s="342" t="s">
        <v>6961</v>
      </c>
      <c r="D1030" s="342" t="s">
        <v>6962</v>
      </c>
      <c r="E1030" s="342" t="s">
        <v>6950</v>
      </c>
      <c r="F1030" s="342" t="s">
        <v>7481</v>
      </c>
    </row>
    <row r="1031" spans="1:6">
      <c r="A1031" s="342" t="s">
        <v>2594</v>
      </c>
      <c r="B1031" s="342">
        <v>0.1</v>
      </c>
      <c r="C1031" s="342" t="s">
        <v>6961</v>
      </c>
      <c r="D1031" s="342" t="s">
        <v>6962</v>
      </c>
      <c r="E1031" s="342" t="s">
        <v>6950</v>
      </c>
      <c r="F1031" s="342" t="s">
        <v>7481</v>
      </c>
    </row>
    <row r="1032" spans="1:6">
      <c r="A1032" s="342" t="s">
        <v>4332</v>
      </c>
      <c r="B1032" s="342">
        <v>1E-3</v>
      </c>
      <c r="C1032" s="342" t="s">
        <v>6948</v>
      </c>
      <c r="D1032" s="342" t="s">
        <v>6949</v>
      </c>
      <c r="E1032" s="342" t="s">
        <v>6950</v>
      </c>
      <c r="F1032" s="342" t="s">
        <v>7473</v>
      </c>
    </row>
    <row r="1033" spans="1:6">
      <c r="A1033" s="342" t="s">
        <v>2595</v>
      </c>
      <c r="B1033" s="342">
        <v>8.9999999999999993E-3</v>
      </c>
      <c r="C1033" s="342" t="s">
        <v>6952</v>
      </c>
      <c r="D1033" s="342" t="s">
        <v>1912</v>
      </c>
      <c r="E1033" s="342" t="s">
        <v>6950</v>
      </c>
      <c r="F1033" s="342" t="s">
        <v>7475</v>
      </c>
    </row>
    <row r="1034" spans="1:6">
      <c r="A1034" s="342" t="s">
        <v>2596</v>
      </c>
      <c r="B1034" s="342">
        <v>0.1</v>
      </c>
      <c r="C1034" s="342" t="s">
        <v>6961</v>
      </c>
      <c r="D1034" s="342" t="s">
        <v>6962</v>
      </c>
      <c r="E1034" s="342" t="s">
        <v>6950</v>
      </c>
      <c r="F1034" s="342" t="s">
        <v>7481</v>
      </c>
    </row>
    <row r="1035" spans="1:6">
      <c r="A1035" s="342" t="s">
        <v>7167</v>
      </c>
      <c r="B1035" s="342">
        <v>1E-3</v>
      </c>
      <c r="C1035" s="342" t="s">
        <v>6948</v>
      </c>
      <c r="D1035" s="342" t="s">
        <v>6949</v>
      </c>
      <c r="E1035" s="342" t="s">
        <v>6950</v>
      </c>
      <c r="F1035" s="342" t="s">
        <v>7473</v>
      </c>
    </row>
    <row r="1036" spans="1:6">
      <c r="A1036" s="342" t="s">
        <v>2597</v>
      </c>
      <c r="B1036" s="342">
        <v>0.1</v>
      </c>
      <c r="C1036" s="342" t="s">
        <v>6966</v>
      </c>
      <c r="D1036" s="342" t="s">
        <v>1968</v>
      </c>
      <c r="E1036" s="342" t="s">
        <v>6950</v>
      </c>
      <c r="F1036" s="342" t="s">
        <v>7484</v>
      </c>
    </row>
    <row r="1037" spans="1:6">
      <c r="A1037" s="342" t="s">
        <v>2598</v>
      </c>
      <c r="B1037" s="342">
        <v>1E-3</v>
      </c>
      <c r="C1037" s="342" t="s">
        <v>6959</v>
      </c>
      <c r="D1037" s="342" t="s">
        <v>6960</v>
      </c>
      <c r="E1037" s="342" t="s">
        <v>6950</v>
      </c>
      <c r="F1037" s="342" t="s">
        <v>7480</v>
      </c>
    </row>
    <row r="1038" spans="1:6">
      <c r="A1038" s="342" t="s">
        <v>2599</v>
      </c>
      <c r="B1038" s="342">
        <v>1E-3</v>
      </c>
      <c r="C1038" s="342" t="s">
        <v>6959</v>
      </c>
      <c r="D1038" s="342" t="s">
        <v>6960</v>
      </c>
      <c r="E1038" s="342" t="s">
        <v>6950</v>
      </c>
      <c r="F1038" s="342" t="s">
        <v>7480</v>
      </c>
    </row>
    <row r="1039" spans="1:6">
      <c r="A1039" s="342" t="s">
        <v>2600</v>
      </c>
      <c r="B1039" s="342">
        <v>8.9999999999999993E-3</v>
      </c>
      <c r="C1039" s="342" t="s">
        <v>6952</v>
      </c>
      <c r="D1039" s="342" t="s">
        <v>1912</v>
      </c>
      <c r="E1039" s="342" t="s">
        <v>6950</v>
      </c>
      <c r="F1039" s="342" t="s">
        <v>7475</v>
      </c>
    </row>
    <row r="1040" spans="1:6">
      <c r="A1040" s="342" t="s">
        <v>2601</v>
      </c>
      <c r="B1040" s="342">
        <v>0.01</v>
      </c>
      <c r="C1040" s="342" t="s">
        <v>6953</v>
      </c>
      <c r="D1040" s="342" t="s">
        <v>1914</v>
      </c>
      <c r="E1040" s="342" t="s">
        <v>6950</v>
      </c>
      <c r="F1040" s="342" t="s">
        <v>7476</v>
      </c>
    </row>
    <row r="1041" spans="1:6">
      <c r="A1041" s="342" t="s">
        <v>4335</v>
      </c>
      <c r="B1041" s="342">
        <v>1E-3</v>
      </c>
      <c r="C1041" s="342" t="s">
        <v>6948</v>
      </c>
      <c r="D1041" s="342" t="s">
        <v>6949</v>
      </c>
      <c r="E1041" s="342" t="s">
        <v>6950</v>
      </c>
      <c r="F1041" s="342" t="s">
        <v>7473</v>
      </c>
    </row>
    <row r="1042" spans="1:6">
      <c r="A1042" s="342" t="s">
        <v>4336</v>
      </c>
      <c r="B1042" s="342">
        <v>1E-3</v>
      </c>
      <c r="C1042" s="342" t="s">
        <v>6948</v>
      </c>
      <c r="D1042" s="342" t="s">
        <v>6949</v>
      </c>
      <c r="E1042" s="342" t="s">
        <v>6950</v>
      </c>
      <c r="F1042" s="342" t="s">
        <v>7473</v>
      </c>
    </row>
    <row r="1043" spans="1:6">
      <c r="A1043" s="342" t="s">
        <v>4337</v>
      </c>
      <c r="B1043" s="342">
        <v>1E-3</v>
      </c>
      <c r="C1043" s="342" t="s">
        <v>6948</v>
      </c>
      <c r="D1043" s="342" t="s">
        <v>6949</v>
      </c>
      <c r="E1043" s="342" t="s">
        <v>6950</v>
      </c>
      <c r="F1043" s="342" t="s">
        <v>7473</v>
      </c>
    </row>
    <row r="1044" spans="1:6">
      <c r="A1044" s="342" t="s">
        <v>7168</v>
      </c>
      <c r="B1044" s="342">
        <v>1E-3</v>
      </c>
      <c r="C1044" s="342" t="s">
        <v>6948</v>
      </c>
      <c r="D1044" s="342" t="s">
        <v>6949</v>
      </c>
      <c r="E1044" s="342" t="s">
        <v>6950</v>
      </c>
      <c r="F1044" s="342" t="s">
        <v>7473</v>
      </c>
    </row>
    <row r="1045" spans="1:6">
      <c r="A1045" s="342" t="s">
        <v>4338</v>
      </c>
      <c r="B1045" s="342">
        <v>1E-3</v>
      </c>
      <c r="C1045" s="342" t="s">
        <v>6948</v>
      </c>
      <c r="D1045" s="342" t="s">
        <v>6949</v>
      </c>
      <c r="E1045" s="342" t="s">
        <v>6950</v>
      </c>
      <c r="F1045" s="342" t="s">
        <v>7473</v>
      </c>
    </row>
    <row r="1046" spans="1:6">
      <c r="A1046" s="342" t="s">
        <v>4339</v>
      </c>
      <c r="B1046" s="342">
        <v>1E-3</v>
      </c>
      <c r="C1046" s="342" t="s">
        <v>7169</v>
      </c>
      <c r="D1046" s="342" t="s">
        <v>7170</v>
      </c>
      <c r="E1046" s="342" t="s">
        <v>6950</v>
      </c>
      <c r="F1046" s="342" t="s">
        <v>7503</v>
      </c>
    </row>
    <row r="1047" spans="1:6">
      <c r="A1047" s="342" t="s">
        <v>2602</v>
      </c>
      <c r="B1047" s="342">
        <v>0.1</v>
      </c>
      <c r="C1047" s="342" t="s">
        <v>7005</v>
      </c>
      <c r="D1047" s="342" t="s">
        <v>7006</v>
      </c>
      <c r="E1047" s="342" t="s">
        <v>6950</v>
      </c>
      <c r="F1047" s="342" t="s">
        <v>7497</v>
      </c>
    </row>
    <row r="1048" spans="1:6">
      <c r="A1048" s="342" t="s">
        <v>4341</v>
      </c>
      <c r="B1048" s="342">
        <v>1E-3</v>
      </c>
      <c r="C1048" s="342" t="s">
        <v>6948</v>
      </c>
      <c r="D1048" s="342" t="s">
        <v>6949</v>
      </c>
      <c r="E1048" s="342" t="s">
        <v>6950</v>
      </c>
      <c r="F1048" s="342" t="s">
        <v>7473</v>
      </c>
    </row>
    <row r="1049" spans="1:6">
      <c r="A1049" s="342" t="s">
        <v>2603</v>
      </c>
      <c r="B1049" s="342">
        <v>8.9999999999999993E-3</v>
      </c>
      <c r="C1049" s="342" t="s">
        <v>6952</v>
      </c>
      <c r="D1049" s="342" t="s">
        <v>1912</v>
      </c>
      <c r="E1049" s="342" t="s">
        <v>6950</v>
      </c>
      <c r="F1049" s="342" t="s">
        <v>7475</v>
      </c>
    </row>
    <row r="1050" spans="1:6">
      <c r="A1050" s="342" t="s">
        <v>2604</v>
      </c>
      <c r="B1050" s="342">
        <v>5.0000000000000001E-3</v>
      </c>
      <c r="C1050" s="342" t="s">
        <v>6980</v>
      </c>
      <c r="D1050" s="342" t="s">
        <v>1999</v>
      </c>
      <c r="E1050" s="342" t="s">
        <v>6950</v>
      </c>
      <c r="F1050" s="342" t="s">
        <v>7490</v>
      </c>
    </row>
    <row r="1051" spans="1:6">
      <c r="A1051" s="342" t="s">
        <v>2605</v>
      </c>
      <c r="B1051" s="342">
        <v>8.9999999999999993E-3</v>
      </c>
      <c r="C1051" s="342" t="s">
        <v>6952</v>
      </c>
      <c r="D1051" s="342" t="s">
        <v>1912</v>
      </c>
      <c r="E1051" s="342" t="s">
        <v>6950</v>
      </c>
      <c r="F1051" s="342" t="s">
        <v>7475</v>
      </c>
    </row>
    <row r="1052" spans="1:6">
      <c r="A1052" s="342" t="s">
        <v>7171</v>
      </c>
      <c r="B1052" s="342">
        <v>1E-3</v>
      </c>
      <c r="C1052" s="342" t="s">
        <v>6948</v>
      </c>
      <c r="D1052" s="342" t="s">
        <v>6949</v>
      </c>
      <c r="E1052" s="342" t="s">
        <v>6950</v>
      </c>
      <c r="F1052" s="342" t="s">
        <v>7473</v>
      </c>
    </row>
    <row r="1053" spans="1:6">
      <c r="A1053" s="342" t="s">
        <v>2606</v>
      </c>
      <c r="B1053" s="342">
        <v>0.1</v>
      </c>
      <c r="C1053" s="342" t="s">
        <v>6957</v>
      </c>
      <c r="D1053" s="342" t="s">
        <v>1941</v>
      </c>
      <c r="E1053" s="342" t="s">
        <v>6950</v>
      </c>
      <c r="F1053" s="342" t="s">
        <v>7478</v>
      </c>
    </row>
    <row r="1054" spans="1:6">
      <c r="A1054" s="342" t="s">
        <v>4342</v>
      </c>
      <c r="B1054" s="342">
        <v>1E-3</v>
      </c>
      <c r="C1054" s="342" t="s">
        <v>6948</v>
      </c>
      <c r="D1054" s="342" t="s">
        <v>6949</v>
      </c>
      <c r="E1054" s="342" t="s">
        <v>6950</v>
      </c>
      <c r="F1054" s="342" t="s">
        <v>7473</v>
      </c>
    </row>
    <row r="1055" spans="1:6">
      <c r="A1055" s="342" t="s">
        <v>2607</v>
      </c>
      <c r="B1055" s="342">
        <v>0.1</v>
      </c>
      <c r="C1055" s="342" t="s">
        <v>6977</v>
      </c>
      <c r="D1055" s="342" t="s">
        <v>6978</v>
      </c>
      <c r="E1055" s="342" t="s">
        <v>6950</v>
      </c>
      <c r="F1055" s="342" t="s">
        <v>7488</v>
      </c>
    </row>
    <row r="1056" spans="1:6">
      <c r="A1056" s="342" t="s">
        <v>2608</v>
      </c>
      <c r="B1056" s="342">
        <v>0.1</v>
      </c>
      <c r="C1056" s="342" t="s">
        <v>7026</v>
      </c>
      <c r="D1056" s="342" t="s">
        <v>7027</v>
      </c>
      <c r="E1056" s="342" t="s">
        <v>6950</v>
      </c>
      <c r="F1056" s="342" t="s">
        <v>7500</v>
      </c>
    </row>
    <row r="1057" spans="1:6">
      <c r="A1057" s="342" t="s">
        <v>2609</v>
      </c>
      <c r="B1057" s="342">
        <v>0.1</v>
      </c>
      <c r="C1057" s="342" t="s">
        <v>6997</v>
      </c>
      <c r="D1057" s="342" t="s">
        <v>6998</v>
      </c>
      <c r="E1057" s="342" t="s">
        <v>6950</v>
      </c>
      <c r="F1057" s="342" t="s">
        <v>7496</v>
      </c>
    </row>
    <row r="1058" spans="1:6">
      <c r="A1058" s="342" t="s">
        <v>2610</v>
      </c>
      <c r="B1058" s="342">
        <v>0.1</v>
      </c>
      <c r="C1058" s="342" t="s">
        <v>6977</v>
      </c>
      <c r="D1058" s="342" t="s">
        <v>6978</v>
      </c>
      <c r="E1058" s="342" t="s">
        <v>6950</v>
      </c>
      <c r="F1058" s="342" t="s">
        <v>7488</v>
      </c>
    </row>
    <row r="1059" spans="1:6">
      <c r="A1059" s="342" t="s">
        <v>4343</v>
      </c>
      <c r="B1059" s="342">
        <v>1E-3</v>
      </c>
      <c r="C1059" s="342" t="s">
        <v>6948</v>
      </c>
      <c r="D1059" s="342" t="s">
        <v>6949</v>
      </c>
      <c r="E1059" s="342" t="s">
        <v>6950</v>
      </c>
      <c r="F1059" s="342" t="s">
        <v>7473</v>
      </c>
    </row>
    <row r="1060" spans="1:6">
      <c r="A1060" s="342" t="s">
        <v>2611</v>
      </c>
      <c r="B1060" s="342">
        <v>0.1</v>
      </c>
      <c r="C1060" s="342" t="s">
        <v>6977</v>
      </c>
      <c r="D1060" s="342" t="s">
        <v>6978</v>
      </c>
      <c r="E1060" s="342" t="s">
        <v>6950</v>
      </c>
      <c r="F1060" s="342" t="s">
        <v>7488</v>
      </c>
    </row>
    <row r="1061" spans="1:6">
      <c r="A1061" s="342" t="s">
        <v>2612</v>
      </c>
      <c r="B1061" s="342">
        <v>0.1</v>
      </c>
      <c r="C1061" s="342" t="s">
        <v>6977</v>
      </c>
      <c r="D1061" s="342" t="s">
        <v>6978</v>
      </c>
      <c r="E1061" s="342" t="s">
        <v>6950</v>
      </c>
      <c r="F1061" s="342" t="s">
        <v>7488</v>
      </c>
    </row>
    <row r="1062" spans="1:6">
      <c r="A1062" s="342" t="s">
        <v>2613</v>
      </c>
      <c r="B1062" s="342">
        <v>0.1</v>
      </c>
      <c r="C1062" s="342" t="s">
        <v>6977</v>
      </c>
      <c r="D1062" s="342" t="s">
        <v>6978</v>
      </c>
      <c r="E1062" s="342" t="s">
        <v>6950</v>
      </c>
      <c r="F1062" s="342" t="s">
        <v>7488</v>
      </c>
    </row>
    <row r="1063" spans="1:6">
      <c r="A1063" s="342" t="s">
        <v>7172</v>
      </c>
      <c r="B1063" s="342">
        <v>0.1</v>
      </c>
      <c r="C1063" s="342" t="s">
        <v>6977</v>
      </c>
      <c r="D1063" s="342" t="s">
        <v>6978</v>
      </c>
      <c r="E1063" s="342" t="s">
        <v>6950</v>
      </c>
      <c r="F1063" s="342" t="s">
        <v>7488</v>
      </c>
    </row>
    <row r="1064" spans="1:6">
      <c r="A1064" s="342" t="s">
        <v>2614</v>
      </c>
      <c r="B1064" s="342">
        <v>0.1</v>
      </c>
      <c r="C1064" s="342" t="s">
        <v>6961</v>
      </c>
      <c r="D1064" s="342" t="s">
        <v>6962</v>
      </c>
      <c r="E1064" s="342" t="s">
        <v>6950</v>
      </c>
      <c r="F1064" s="342" t="s">
        <v>7481</v>
      </c>
    </row>
    <row r="1065" spans="1:6">
      <c r="A1065" s="342" t="s">
        <v>2615</v>
      </c>
      <c r="B1065" s="342">
        <v>0.1</v>
      </c>
      <c r="C1065" s="342" t="s">
        <v>6961</v>
      </c>
      <c r="D1065" s="342" t="s">
        <v>6962</v>
      </c>
      <c r="E1065" s="342" t="s">
        <v>6950</v>
      </c>
      <c r="F1065" s="342" t="s">
        <v>7481</v>
      </c>
    </row>
    <row r="1066" spans="1:6">
      <c r="A1066" s="342" t="s">
        <v>2616</v>
      </c>
      <c r="B1066" s="342">
        <v>0.1</v>
      </c>
      <c r="C1066" s="342" t="s">
        <v>6961</v>
      </c>
      <c r="D1066" s="342" t="s">
        <v>6962</v>
      </c>
      <c r="E1066" s="342" t="s">
        <v>6950</v>
      </c>
      <c r="F1066" s="342" t="s">
        <v>7481</v>
      </c>
    </row>
    <row r="1067" spans="1:6">
      <c r="A1067" s="342" t="s">
        <v>2617</v>
      </c>
      <c r="B1067" s="342">
        <v>0.1</v>
      </c>
      <c r="C1067" s="342" t="s">
        <v>6961</v>
      </c>
      <c r="D1067" s="342" t="s">
        <v>6962</v>
      </c>
      <c r="E1067" s="342" t="s">
        <v>6950</v>
      </c>
      <c r="F1067" s="342" t="s">
        <v>7481</v>
      </c>
    </row>
    <row r="1068" spans="1:6">
      <c r="A1068" s="342" t="s">
        <v>2618</v>
      </c>
      <c r="B1068" s="342">
        <v>0.1</v>
      </c>
      <c r="C1068" s="342" t="s">
        <v>6961</v>
      </c>
      <c r="D1068" s="342" t="s">
        <v>6962</v>
      </c>
      <c r="E1068" s="342" t="s">
        <v>6950</v>
      </c>
      <c r="F1068" s="342" t="s">
        <v>7481</v>
      </c>
    </row>
    <row r="1069" spans="1:6">
      <c r="A1069" s="342" t="s">
        <v>2619</v>
      </c>
      <c r="B1069" s="342">
        <v>0.1</v>
      </c>
      <c r="C1069" s="342" t="s">
        <v>6961</v>
      </c>
      <c r="D1069" s="342" t="s">
        <v>6962</v>
      </c>
      <c r="E1069" s="342" t="s">
        <v>6950</v>
      </c>
      <c r="F1069" s="342" t="s">
        <v>7481</v>
      </c>
    </row>
    <row r="1070" spans="1:6">
      <c r="A1070" s="342" t="s">
        <v>4344</v>
      </c>
      <c r="B1070" s="342">
        <v>1E-3</v>
      </c>
      <c r="C1070" s="342" t="s">
        <v>6948</v>
      </c>
      <c r="D1070" s="342" t="s">
        <v>6949</v>
      </c>
      <c r="E1070" s="342" t="s">
        <v>6950</v>
      </c>
      <c r="F1070" s="342" t="s">
        <v>7473</v>
      </c>
    </row>
    <row r="1071" spans="1:6">
      <c r="A1071" s="342" t="s">
        <v>2620</v>
      </c>
      <c r="B1071" s="342">
        <v>0.1</v>
      </c>
      <c r="C1071" s="342" t="s">
        <v>7026</v>
      </c>
      <c r="D1071" s="342" t="s">
        <v>7027</v>
      </c>
      <c r="E1071" s="342" t="s">
        <v>6950</v>
      </c>
      <c r="F1071" s="342" t="s">
        <v>7500</v>
      </c>
    </row>
    <row r="1072" spans="1:6">
      <c r="A1072" s="342" t="s">
        <v>4345</v>
      </c>
      <c r="B1072" s="342">
        <v>1E-3</v>
      </c>
      <c r="C1072" s="342" t="s">
        <v>6948</v>
      </c>
      <c r="D1072" s="342" t="s">
        <v>6949</v>
      </c>
      <c r="E1072" s="342" t="s">
        <v>6950</v>
      </c>
      <c r="F1072" s="342" t="s">
        <v>7473</v>
      </c>
    </row>
    <row r="1073" spans="1:6">
      <c r="A1073" s="342" t="s">
        <v>2621</v>
      </c>
      <c r="B1073" s="342">
        <v>0.1</v>
      </c>
      <c r="C1073" s="342" t="s">
        <v>6997</v>
      </c>
      <c r="D1073" s="342" t="s">
        <v>6998</v>
      </c>
      <c r="E1073" s="342" t="s">
        <v>6950</v>
      </c>
      <c r="F1073" s="342" t="s">
        <v>7496</v>
      </c>
    </row>
    <row r="1074" spans="1:6">
      <c r="A1074" s="342" t="s">
        <v>2622</v>
      </c>
      <c r="B1074" s="342">
        <v>0.1</v>
      </c>
      <c r="C1074" s="342" t="s">
        <v>6997</v>
      </c>
      <c r="D1074" s="342" t="s">
        <v>6998</v>
      </c>
      <c r="E1074" s="342" t="s">
        <v>6950</v>
      </c>
      <c r="F1074" s="342" t="s">
        <v>7496</v>
      </c>
    </row>
    <row r="1075" spans="1:6">
      <c r="A1075" s="342" t="s">
        <v>4346</v>
      </c>
      <c r="B1075" s="342">
        <v>1E-3</v>
      </c>
      <c r="C1075" s="342" t="s">
        <v>6948</v>
      </c>
      <c r="D1075" s="342" t="s">
        <v>6949</v>
      </c>
      <c r="E1075" s="342" t="s">
        <v>6950</v>
      </c>
      <c r="F1075" s="342" t="s">
        <v>7473</v>
      </c>
    </row>
    <row r="1076" spans="1:6">
      <c r="A1076" s="342" t="s">
        <v>2623</v>
      </c>
      <c r="B1076" s="342">
        <v>8.9999999999999993E-3</v>
      </c>
      <c r="C1076" s="342" t="s">
        <v>6952</v>
      </c>
      <c r="D1076" s="342" t="s">
        <v>1912</v>
      </c>
      <c r="E1076" s="342" t="s">
        <v>6950</v>
      </c>
      <c r="F1076" s="342" t="s">
        <v>7475</v>
      </c>
    </row>
    <row r="1077" spans="1:6">
      <c r="A1077" s="342" t="s">
        <v>4347</v>
      </c>
      <c r="B1077" s="342">
        <v>1E-3</v>
      </c>
      <c r="C1077" s="342" t="s">
        <v>6948</v>
      </c>
      <c r="D1077" s="342" t="s">
        <v>6949</v>
      </c>
      <c r="E1077" s="342" t="s">
        <v>6950</v>
      </c>
      <c r="F1077" s="342" t="s">
        <v>7473</v>
      </c>
    </row>
    <row r="1078" spans="1:6">
      <c r="A1078" s="342" t="s">
        <v>4348</v>
      </c>
      <c r="B1078" s="342">
        <v>1E-3</v>
      </c>
      <c r="C1078" s="342" t="s">
        <v>6948</v>
      </c>
      <c r="D1078" s="342" t="s">
        <v>6949</v>
      </c>
      <c r="E1078" s="342" t="s">
        <v>6950</v>
      </c>
      <c r="F1078" s="342" t="s">
        <v>7473</v>
      </c>
    </row>
    <row r="1079" spans="1:6">
      <c r="A1079" s="342" t="s">
        <v>2624</v>
      </c>
      <c r="B1079" s="342">
        <v>0.1</v>
      </c>
      <c r="C1079" s="342" t="s">
        <v>6997</v>
      </c>
      <c r="D1079" s="342" t="s">
        <v>6998</v>
      </c>
      <c r="E1079" s="342" t="s">
        <v>6950</v>
      </c>
      <c r="F1079" s="342" t="s">
        <v>7496</v>
      </c>
    </row>
    <row r="1080" spans="1:6">
      <c r="A1080" s="342" t="s">
        <v>7173</v>
      </c>
      <c r="B1080" s="342">
        <v>1E-3</v>
      </c>
      <c r="C1080" s="342" t="s">
        <v>6948</v>
      </c>
      <c r="D1080" s="342" t="s">
        <v>6949</v>
      </c>
      <c r="E1080" s="342" t="s">
        <v>6950</v>
      </c>
      <c r="F1080" s="342" t="s">
        <v>7473</v>
      </c>
    </row>
    <row r="1081" spans="1:6">
      <c r="A1081" s="342" t="s">
        <v>4349</v>
      </c>
      <c r="B1081" s="342">
        <v>1E-3</v>
      </c>
      <c r="C1081" s="342" t="s">
        <v>6948</v>
      </c>
      <c r="D1081" s="342" t="s">
        <v>6949</v>
      </c>
      <c r="E1081" s="342" t="s">
        <v>6950</v>
      </c>
      <c r="F1081" s="342" t="s">
        <v>7473</v>
      </c>
    </row>
    <row r="1082" spans="1:6">
      <c r="A1082" s="342" t="s">
        <v>4350</v>
      </c>
      <c r="B1082" s="342">
        <v>1E-3</v>
      </c>
      <c r="C1082" s="342" t="s">
        <v>6948</v>
      </c>
      <c r="D1082" s="342" t="s">
        <v>6949</v>
      </c>
      <c r="E1082" s="342" t="s">
        <v>6950</v>
      </c>
      <c r="F1082" s="342" t="s">
        <v>7473</v>
      </c>
    </row>
    <row r="1083" spans="1:6">
      <c r="A1083" s="342" t="s">
        <v>4351</v>
      </c>
      <c r="B1083" s="342">
        <v>1E-3</v>
      </c>
      <c r="C1083" s="342" t="s">
        <v>6948</v>
      </c>
      <c r="D1083" s="342" t="s">
        <v>6949</v>
      </c>
      <c r="E1083" s="342" t="s">
        <v>6950</v>
      </c>
      <c r="F1083" s="342" t="s">
        <v>7473</v>
      </c>
    </row>
    <row r="1084" spans="1:6">
      <c r="A1084" s="342" t="s">
        <v>4352</v>
      </c>
      <c r="B1084" s="342">
        <v>1E-3</v>
      </c>
      <c r="C1084" s="342" t="s">
        <v>6948</v>
      </c>
      <c r="D1084" s="342" t="s">
        <v>6949</v>
      </c>
      <c r="E1084" s="342" t="s">
        <v>6950</v>
      </c>
      <c r="F1084" s="342" t="s">
        <v>7473</v>
      </c>
    </row>
    <row r="1085" spans="1:6">
      <c r="A1085" s="342" t="s">
        <v>7174</v>
      </c>
      <c r="B1085" s="342">
        <v>1E-3</v>
      </c>
      <c r="C1085" s="342" t="s">
        <v>6948</v>
      </c>
      <c r="D1085" s="342" t="s">
        <v>6949</v>
      </c>
      <c r="E1085" s="342" t="s">
        <v>6950</v>
      </c>
      <c r="F1085" s="342" t="s">
        <v>7473</v>
      </c>
    </row>
    <row r="1086" spans="1:6">
      <c r="A1086" s="342" t="s">
        <v>7175</v>
      </c>
      <c r="B1086" s="342">
        <v>1E-3</v>
      </c>
      <c r="C1086" s="342" t="s">
        <v>6948</v>
      </c>
      <c r="D1086" s="342" t="s">
        <v>6949</v>
      </c>
      <c r="E1086" s="342" t="s">
        <v>6950</v>
      </c>
      <c r="F1086" s="342" t="s">
        <v>7473</v>
      </c>
    </row>
    <row r="1087" spans="1:6">
      <c r="A1087" s="342" t="s">
        <v>7176</v>
      </c>
      <c r="B1087" s="342">
        <v>1E-3</v>
      </c>
      <c r="C1087" s="342" t="s">
        <v>6948</v>
      </c>
      <c r="D1087" s="342" t="s">
        <v>6949</v>
      </c>
      <c r="E1087" s="342" t="s">
        <v>6950</v>
      </c>
      <c r="F1087" s="342" t="s">
        <v>7473</v>
      </c>
    </row>
    <row r="1088" spans="1:6">
      <c r="A1088" s="342" t="s">
        <v>4353</v>
      </c>
      <c r="B1088" s="342">
        <v>1E-3</v>
      </c>
      <c r="C1088" s="342" t="s">
        <v>6948</v>
      </c>
      <c r="D1088" s="342" t="s">
        <v>6949</v>
      </c>
      <c r="E1088" s="342" t="s">
        <v>6950</v>
      </c>
      <c r="F1088" s="342" t="s">
        <v>7473</v>
      </c>
    </row>
    <row r="1089" spans="1:6">
      <c r="A1089" s="342" t="s">
        <v>7177</v>
      </c>
      <c r="B1089" s="342">
        <v>1E-3</v>
      </c>
      <c r="C1089" s="342" t="s">
        <v>6948</v>
      </c>
      <c r="D1089" s="342" t="s">
        <v>6949</v>
      </c>
      <c r="E1089" s="342" t="s">
        <v>6950</v>
      </c>
      <c r="F1089" s="342" t="s">
        <v>7473</v>
      </c>
    </row>
    <row r="1090" spans="1:6">
      <c r="A1090" s="342" t="s">
        <v>7178</v>
      </c>
      <c r="B1090" s="342">
        <v>1E-3</v>
      </c>
      <c r="C1090" s="342" t="s">
        <v>6948</v>
      </c>
      <c r="D1090" s="342" t="s">
        <v>6949</v>
      </c>
      <c r="E1090" s="342" t="s">
        <v>6950</v>
      </c>
      <c r="F1090" s="342" t="s">
        <v>7473</v>
      </c>
    </row>
    <row r="1091" spans="1:6">
      <c r="A1091" s="342" t="s">
        <v>7179</v>
      </c>
      <c r="B1091" s="342">
        <v>1E-3</v>
      </c>
      <c r="C1091" s="342" t="s">
        <v>6948</v>
      </c>
      <c r="D1091" s="342" t="s">
        <v>6949</v>
      </c>
      <c r="E1091" s="342" t="s">
        <v>6950</v>
      </c>
      <c r="F1091" s="342" t="s">
        <v>7473</v>
      </c>
    </row>
    <row r="1092" spans="1:6">
      <c r="A1092" s="342" t="s">
        <v>7180</v>
      </c>
      <c r="B1092" s="342">
        <v>1E-3</v>
      </c>
      <c r="C1092" s="342" t="s">
        <v>6948</v>
      </c>
      <c r="D1092" s="342" t="s">
        <v>6949</v>
      </c>
      <c r="E1092" s="342" t="s">
        <v>6950</v>
      </c>
      <c r="F1092" s="342" t="s">
        <v>7473</v>
      </c>
    </row>
    <row r="1093" spans="1:6">
      <c r="A1093" s="342" t="s">
        <v>2625</v>
      </c>
      <c r="B1093" s="342">
        <v>0.01</v>
      </c>
      <c r="C1093" s="342" t="s">
        <v>6953</v>
      </c>
      <c r="D1093" s="342" t="s">
        <v>1914</v>
      </c>
      <c r="E1093" s="342" t="s">
        <v>6950</v>
      </c>
      <c r="F1093" s="342" t="s">
        <v>7476</v>
      </c>
    </row>
    <row r="1094" spans="1:6">
      <c r="A1094" s="342" t="s">
        <v>4354</v>
      </c>
      <c r="B1094" s="342">
        <v>1E-3</v>
      </c>
      <c r="C1094" s="342" t="s">
        <v>6948</v>
      </c>
      <c r="D1094" s="342" t="s">
        <v>6949</v>
      </c>
      <c r="E1094" s="342" t="s">
        <v>6950</v>
      </c>
      <c r="F1094" s="342" t="s">
        <v>7473</v>
      </c>
    </row>
    <row r="1095" spans="1:6">
      <c r="A1095" s="342" t="s">
        <v>2626</v>
      </c>
      <c r="B1095" s="342">
        <v>0.1</v>
      </c>
      <c r="C1095" s="342" t="s">
        <v>7005</v>
      </c>
      <c r="D1095" s="342" t="s">
        <v>7006</v>
      </c>
      <c r="E1095" s="342" t="s">
        <v>6950</v>
      </c>
      <c r="F1095" s="342" t="s">
        <v>7497</v>
      </c>
    </row>
    <row r="1096" spans="1:6">
      <c r="A1096" s="342" t="s">
        <v>4355</v>
      </c>
      <c r="B1096" s="342">
        <v>1E-3</v>
      </c>
      <c r="C1096" s="342" t="s">
        <v>6948</v>
      </c>
      <c r="D1096" s="342" t="s">
        <v>6949</v>
      </c>
      <c r="E1096" s="342" t="s">
        <v>6950</v>
      </c>
      <c r="F1096" s="342" t="s">
        <v>7473</v>
      </c>
    </row>
    <row r="1097" spans="1:6">
      <c r="A1097" s="342" t="s">
        <v>2627</v>
      </c>
      <c r="B1097" s="342">
        <v>8.9999999999999993E-3</v>
      </c>
      <c r="C1097" s="342" t="s">
        <v>6952</v>
      </c>
      <c r="D1097" s="342" t="s">
        <v>1912</v>
      </c>
      <c r="E1097" s="342" t="s">
        <v>6950</v>
      </c>
      <c r="F1097" s="342" t="s">
        <v>7475</v>
      </c>
    </row>
    <row r="1098" spans="1:6">
      <c r="A1098" s="342" t="s">
        <v>2628</v>
      </c>
      <c r="B1098" s="342">
        <v>0.1</v>
      </c>
      <c r="C1098" s="342" t="s">
        <v>6988</v>
      </c>
      <c r="D1098" s="342" t="s">
        <v>2033</v>
      </c>
      <c r="E1098" s="342" t="s">
        <v>6950</v>
      </c>
      <c r="F1098" s="342" t="s">
        <v>7492</v>
      </c>
    </row>
    <row r="1099" spans="1:6">
      <c r="A1099" s="342" t="s">
        <v>2629</v>
      </c>
      <c r="B1099" s="342">
        <v>0.1</v>
      </c>
      <c r="C1099" s="342" t="s">
        <v>6977</v>
      </c>
      <c r="D1099" s="342" t="s">
        <v>6978</v>
      </c>
      <c r="E1099" s="342" t="s">
        <v>6950</v>
      </c>
      <c r="F1099" s="342" t="s">
        <v>7488</v>
      </c>
    </row>
    <row r="1100" spans="1:6">
      <c r="A1100" s="342" t="s">
        <v>2630</v>
      </c>
      <c r="B1100" s="342">
        <v>0.1</v>
      </c>
      <c r="C1100" s="342" t="s">
        <v>6961</v>
      </c>
      <c r="D1100" s="342" t="s">
        <v>6962</v>
      </c>
      <c r="E1100" s="342" t="s">
        <v>6950</v>
      </c>
      <c r="F1100" s="342" t="s">
        <v>7481</v>
      </c>
    </row>
    <row r="1101" spans="1:6">
      <c r="A1101" s="342" t="s">
        <v>2631</v>
      </c>
      <c r="B1101" s="342">
        <v>0.1</v>
      </c>
      <c r="C1101" s="342" t="s">
        <v>6977</v>
      </c>
      <c r="D1101" s="342" t="s">
        <v>6978</v>
      </c>
      <c r="E1101" s="342" t="s">
        <v>6950</v>
      </c>
      <c r="F1101" s="342" t="s">
        <v>7488</v>
      </c>
    </row>
    <row r="1102" spans="1:6">
      <c r="A1102" s="342" t="s">
        <v>2632</v>
      </c>
      <c r="B1102" s="342">
        <v>0.1</v>
      </c>
      <c r="C1102" s="342" t="s">
        <v>6977</v>
      </c>
      <c r="D1102" s="342" t="s">
        <v>6978</v>
      </c>
      <c r="E1102" s="342" t="s">
        <v>6950</v>
      </c>
      <c r="F1102" s="342" t="s">
        <v>7488</v>
      </c>
    </row>
    <row r="1103" spans="1:6">
      <c r="A1103" s="342" t="s">
        <v>2633</v>
      </c>
      <c r="B1103" s="342">
        <v>0.1</v>
      </c>
      <c r="C1103" s="342" t="s">
        <v>6961</v>
      </c>
      <c r="D1103" s="342" t="s">
        <v>6962</v>
      </c>
      <c r="E1103" s="342" t="s">
        <v>6950</v>
      </c>
      <c r="F1103" s="342" t="s">
        <v>7481</v>
      </c>
    </row>
    <row r="1104" spans="1:6">
      <c r="A1104" s="342" t="s">
        <v>2634</v>
      </c>
      <c r="B1104" s="342">
        <v>0.1</v>
      </c>
      <c r="C1104" s="342" t="s">
        <v>6977</v>
      </c>
      <c r="D1104" s="342" t="s">
        <v>6978</v>
      </c>
      <c r="E1104" s="342" t="s">
        <v>6950</v>
      </c>
      <c r="F1104" s="342" t="s">
        <v>7488</v>
      </c>
    </row>
    <row r="1105" spans="1:6">
      <c r="A1105" s="342" t="s">
        <v>2635</v>
      </c>
      <c r="B1105" s="342">
        <v>0.1</v>
      </c>
      <c r="C1105" s="342" t="s">
        <v>6961</v>
      </c>
      <c r="D1105" s="342" t="s">
        <v>6962</v>
      </c>
      <c r="E1105" s="342" t="s">
        <v>6950</v>
      </c>
      <c r="F1105" s="342" t="s">
        <v>7481</v>
      </c>
    </row>
    <row r="1106" spans="1:6">
      <c r="A1106" s="342" t="s">
        <v>2636</v>
      </c>
      <c r="B1106" s="342">
        <v>0.1</v>
      </c>
      <c r="C1106" s="342" t="s">
        <v>7026</v>
      </c>
      <c r="D1106" s="342" t="s">
        <v>7027</v>
      </c>
      <c r="E1106" s="342" t="s">
        <v>6950</v>
      </c>
      <c r="F1106" s="342" t="s">
        <v>7500</v>
      </c>
    </row>
    <row r="1107" spans="1:6">
      <c r="A1107" s="342" t="s">
        <v>7181</v>
      </c>
      <c r="B1107" s="342">
        <v>0.1</v>
      </c>
      <c r="C1107" s="342" t="s">
        <v>6961</v>
      </c>
      <c r="D1107" s="342" t="s">
        <v>6962</v>
      </c>
      <c r="E1107" s="342" t="s">
        <v>6950</v>
      </c>
      <c r="F1107" s="342" t="s">
        <v>7481</v>
      </c>
    </row>
    <row r="1108" spans="1:6">
      <c r="A1108" s="342" t="s">
        <v>4356</v>
      </c>
      <c r="B1108" s="342">
        <v>1E-3</v>
      </c>
      <c r="C1108" s="342" t="s">
        <v>6948</v>
      </c>
      <c r="D1108" s="342" t="s">
        <v>6949</v>
      </c>
      <c r="E1108" s="342" t="s">
        <v>6950</v>
      </c>
      <c r="F1108" s="342" t="s">
        <v>7473</v>
      </c>
    </row>
    <row r="1109" spans="1:6">
      <c r="A1109" s="342" t="s">
        <v>4358</v>
      </c>
      <c r="B1109" s="342">
        <v>1E-3</v>
      </c>
      <c r="C1109" s="342" t="s">
        <v>6948</v>
      </c>
      <c r="D1109" s="342" t="s">
        <v>6949</v>
      </c>
      <c r="E1109" s="342" t="s">
        <v>6950</v>
      </c>
      <c r="F1109" s="342" t="s">
        <v>7473</v>
      </c>
    </row>
    <row r="1110" spans="1:6">
      <c r="A1110" s="342" t="s">
        <v>2637</v>
      </c>
      <c r="B1110" s="342">
        <v>0.01</v>
      </c>
      <c r="C1110" s="342" t="s">
        <v>6953</v>
      </c>
      <c r="D1110" s="342" t="s">
        <v>1914</v>
      </c>
      <c r="E1110" s="342" t="s">
        <v>6950</v>
      </c>
      <c r="F1110" s="342" t="s">
        <v>7476</v>
      </c>
    </row>
    <row r="1111" spans="1:6">
      <c r="A1111" s="342" t="s">
        <v>7182</v>
      </c>
      <c r="B1111" s="342">
        <v>0.1</v>
      </c>
      <c r="C1111" s="342" t="s">
        <v>6977</v>
      </c>
      <c r="D1111" s="342" t="s">
        <v>6978</v>
      </c>
      <c r="E1111" s="342" t="s">
        <v>6950</v>
      </c>
      <c r="F1111" s="342" t="s">
        <v>7488</v>
      </c>
    </row>
    <row r="1112" spans="1:6">
      <c r="A1112" s="342" t="s">
        <v>7183</v>
      </c>
      <c r="B1112" s="342">
        <v>0.1</v>
      </c>
      <c r="C1112" s="342" t="s">
        <v>7092</v>
      </c>
      <c r="D1112" s="342" t="s">
        <v>7093</v>
      </c>
      <c r="E1112" s="342" t="s">
        <v>6950</v>
      </c>
      <c r="F1112" s="342" t="s">
        <v>7502</v>
      </c>
    </row>
    <row r="1113" spans="1:6">
      <c r="A1113" s="342" t="s">
        <v>2638</v>
      </c>
      <c r="B1113" s="342">
        <v>0.1</v>
      </c>
      <c r="C1113" s="342" t="s">
        <v>6957</v>
      </c>
      <c r="D1113" s="342" t="s">
        <v>1941</v>
      </c>
      <c r="E1113" s="342" t="s">
        <v>6950</v>
      </c>
      <c r="F1113" s="342" t="s">
        <v>7478</v>
      </c>
    </row>
    <row r="1114" spans="1:6">
      <c r="A1114" s="342" t="s">
        <v>4361</v>
      </c>
      <c r="B1114" s="342">
        <v>1E-3</v>
      </c>
      <c r="C1114" s="342" t="s">
        <v>6948</v>
      </c>
      <c r="D1114" s="342" t="s">
        <v>6949</v>
      </c>
      <c r="E1114" s="342" t="s">
        <v>6950</v>
      </c>
      <c r="F1114" s="342" t="s">
        <v>7473</v>
      </c>
    </row>
    <row r="1115" spans="1:6">
      <c r="A1115" s="342" t="s">
        <v>2639</v>
      </c>
      <c r="B1115" s="342">
        <v>0.1</v>
      </c>
      <c r="C1115" s="342" t="s">
        <v>6968</v>
      </c>
      <c r="D1115" s="342" t="s">
        <v>1975</v>
      </c>
      <c r="E1115" s="342" t="s">
        <v>6950</v>
      </c>
      <c r="F1115" s="342" t="s">
        <v>7485</v>
      </c>
    </row>
    <row r="1116" spans="1:6">
      <c r="A1116" s="342" t="s">
        <v>2640</v>
      </c>
      <c r="B1116" s="342">
        <v>0.1</v>
      </c>
      <c r="C1116" s="342" t="s">
        <v>6968</v>
      </c>
      <c r="D1116" s="342" t="s">
        <v>1975</v>
      </c>
      <c r="E1116" s="342" t="s">
        <v>6950</v>
      </c>
      <c r="F1116" s="342" t="s">
        <v>7485</v>
      </c>
    </row>
    <row r="1117" spans="1:6">
      <c r="A1117" s="342" t="s">
        <v>2641</v>
      </c>
      <c r="B1117" s="342">
        <v>0.1</v>
      </c>
      <c r="C1117" s="342" t="s">
        <v>6957</v>
      </c>
      <c r="D1117" s="342" t="s">
        <v>1941</v>
      </c>
      <c r="E1117" s="342" t="s">
        <v>6950</v>
      </c>
      <c r="F1117" s="342" t="s">
        <v>7478</v>
      </c>
    </row>
    <row r="1118" spans="1:6">
      <c r="A1118" s="342" t="s">
        <v>2642</v>
      </c>
      <c r="B1118" s="342">
        <v>8.9999999999999993E-3</v>
      </c>
      <c r="C1118" s="342" t="s">
        <v>6952</v>
      </c>
      <c r="D1118" s="342" t="s">
        <v>1912</v>
      </c>
      <c r="E1118" s="342" t="s">
        <v>6950</v>
      </c>
      <c r="F1118" s="342" t="s">
        <v>7475</v>
      </c>
    </row>
    <row r="1119" spans="1:6">
      <c r="A1119" s="342" t="s">
        <v>4366</v>
      </c>
      <c r="B1119" s="342">
        <v>1E-3</v>
      </c>
      <c r="C1119" s="342" t="s">
        <v>6948</v>
      </c>
      <c r="D1119" s="342" t="s">
        <v>6949</v>
      </c>
      <c r="E1119" s="342" t="s">
        <v>6950</v>
      </c>
      <c r="F1119" s="342" t="s">
        <v>7473</v>
      </c>
    </row>
    <row r="1120" spans="1:6">
      <c r="A1120" s="342" t="s">
        <v>2643</v>
      </c>
      <c r="B1120" s="342">
        <v>0.1</v>
      </c>
      <c r="C1120" s="342" t="s">
        <v>6968</v>
      </c>
      <c r="D1120" s="342" t="s">
        <v>1975</v>
      </c>
      <c r="E1120" s="342" t="s">
        <v>6950</v>
      </c>
      <c r="F1120" s="342" t="s">
        <v>7485</v>
      </c>
    </row>
    <row r="1121" spans="1:6">
      <c r="A1121" s="342" t="s">
        <v>2644</v>
      </c>
      <c r="B1121" s="342">
        <v>8.9999999999999993E-3</v>
      </c>
      <c r="C1121" s="342" t="s">
        <v>6952</v>
      </c>
      <c r="D1121" s="342" t="s">
        <v>1912</v>
      </c>
      <c r="E1121" s="342" t="s">
        <v>6950</v>
      </c>
      <c r="F1121" s="342" t="s">
        <v>7475</v>
      </c>
    </row>
    <row r="1122" spans="1:6">
      <c r="A1122" s="342" t="s">
        <v>2645</v>
      </c>
      <c r="B1122" s="342">
        <v>0.01</v>
      </c>
      <c r="C1122" s="342" t="s">
        <v>6951</v>
      </c>
      <c r="D1122" s="342" t="s">
        <v>477</v>
      </c>
      <c r="E1122" s="342" t="s">
        <v>6950</v>
      </c>
      <c r="F1122" s="342" t="s">
        <v>7474</v>
      </c>
    </row>
    <row r="1123" spans="1:6">
      <c r="A1123" s="342" t="s">
        <v>7184</v>
      </c>
      <c r="B1123" s="342">
        <v>0.1</v>
      </c>
      <c r="C1123" s="342" t="s">
        <v>6961</v>
      </c>
      <c r="D1123" s="342" t="s">
        <v>6962</v>
      </c>
      <c r="E1123" s="342" t="s">
        <v>6950</v>
      </c>
      <c r="F1123" s="342" t="s">
        <v>7481</v>
      </c>
    </row>
    <row r="1124" spans="1:6">
      <c r="A1124" s="342" t="s">
        <v>2646</v>
      </c>
      <c r="B1124" s="342">
        <v>8.9999999999999993E-3</v>
      </c>
      <c r="C1124" s="342" t="s">
        <v>6952</v>
      </c>
      <c r="D1124" s="342" t="s">
        <v>1912</v>
      </c>
      <c r="E1124" s="342" t="s">
        <v>6950</v>
      </c>
      <c r="F1124" s="342" t="s">
        <v>7475</v>
      </c>
    </row>
    <row r="1125" spans="1:6">
      <c r="A1125" s="342" t="s">
        <v>2647</v>
      </c>
      <c r="B1125" s="342">
        <v>0.1</v>
      </c>
      <c r="C1125" s="342" t="s">
        <v>6966</v>
      </c>
      <c r="D1125" s="342" t="s">
        <v>1968</v>
      </c>
      <c r="E1125" s="342" t="s">
        <v>6950</v>
      </c>
      <c r="F1125" s="342" t="s">
        <v>7484</v>
      </c>
    </row>
    <row r="1126" spans="1:6">
      <c r="A1126" s="342" t="s">
        <v>4369</v>
      </c>
      <c r="B1126" s="342">
        <v>1E-3</v>
      </c>
      <c r="C1126" s="342" t="s">
        <v>6948</v>
      </c>
      <c r="D1126" s="342" t="s">
        <v>6949</v>
      </c>
      <c r="E1126" s="342" t="s">
        <v>6950</v>
      </c>
      <c r="F1126" s="342" t="s">
        <v>7473</v>
      </c>
    </row>
    <row r="1127" spans="1:6">
      <c r="A1127" s="342" t="s">
        <v>4370</v>
      </c>
      <c r="B1127" s="342">
        <v>1E-3</v>
      </c>
      <c r="C1127" s="342" t="s">
        <v>6948</v>
      </c>
      <c r="D1127" s="342" t="s">
        <v>6949</v>
      </c>
      <c r="E1127" s="342" t="s">
        <v>6950</v>
      </c>
      <c r="F1127" s="342" t="s">
        <v>7473</v>
      </c>
    </row>
    <row r="1128" spans="1:6">
      <c r="A1128" s="342" t="s">
        <v>2648</v>
      </c>
      <c r="B1128" s="342">
        <v>8.9999999999999993E-3</v>
      </c>
      <c r="C1128" s="342" t="s">
        <v>6952</v>
      </c>
      <c r="D1128" s="342" t="s">
        <v>1912</v>
      </c>
      <c r="E1128" s="342" t="s">
        <v>6950</v>
      </c>
      <c r="F1128" s="342" t="s">
        <v>7475</v>
      </c>
    </row>
    <row r="1129" spans="1:6">
      <c r="A1129" s="342" t="s">
        <v>2649</v>
      </c>
      <c r="B1129" s="342">
        <v>0.01</v>
      </c>
      <c r="C1129" s="342" t="s">
        <v>6963</v>
      </c>
      <c r="D1129" s="342" t="s">
        <v>1954</v>
      </c>
      <c r="E1129" s="342" t="s">
        <v>6950</v>
      </c>
      <c r="F1129" s="342" t="s">
        <v>7482</v>
      </c>
    </row>
    <row r="1130" spans="1:6">
      <c r="A1130" s="342" t="s">
        <v>7185</v>
      </c>
      <c r="B1130" s="342">
        <v>1E-3</v>
      </c>
      <c r="C1130" s="342" t="s">
        <v>6948</v>
      </c>
      <c r="D1130" s="342" t="s">
        <v>6949</v>
      </c>
      <c r="E1130" s="342" t="s">
        <v>6950</v>
      </c>
      <c r="F1130" s="342" t="s">
        <v>7473</v>
      </c>
    </row>
    <row r="1131" spans="1:6">
      <c r="A1131" s="342" t="s">
        <v>2650</v>
      </c>
      <c r="B1131" s="342">
        <v>0.1</v>
      </c>
      <c r="C1131" s="342" t="s">
        <v>6997</v>
      </c>
      <c r="D1131" s="342" t="s">
        <v>6998</v>
      </c>
      <c r="E1131" s="342" t="s">
        <v>6950</v>
      </c>
      <c r="F1131" s="342" t="s">
        <v>7496</v>
      </c>
    </row>
    <row r="1132" spans="1:6">
      <c r="A1132" s="342" t="s">
        <v>2651</v>
      </c>
      <c r="B1132" s="342">
        <v>0.1</v>
      </c>
      <c r="C1132" s="342" t="s">
        <v>6997</v>
      </c>
      <c r="D1132" s="342" t="s">
        <v>6998</v>
      </c>
      <c r="E1132" s="342" t="s">
        <v>6950</v>
      </c>
      <c r="F1132" s="342" t="s">
        <v>7496</v>
      </c>
    </row>
    <row r="1133" spans="1:6">
      <c r="A1133" s="342" t="s">
        <v>4375</v>
      </c>
      <c r="B1133" s="342">
        <v>1E-3</v>
      </c>
      <c r="C1133" s="342" t="s">
        <v>6948</v>
      </c>
      <c r="D1133" s="342" t="s">
        <v>6949</v>
      </c>
      <c r="E1133" s="342" t="s">
        <v>6950</v>
      </c>
      <c r="F1133" s="342" t="s">
        <v>7473</v>
      </c>
    </row>
    <row r="1134" spans="1:6">
      <c r="A1134" s="342" t="s">
        <v>7186</v>
      </c>
      <c r="B1134" s="342">
        <v>1E-3</v>
      </c>
      <c r="C1134" s="342" t="s">
        <v>6948</v>
      </c>
      <c r="D1134" s="342" t="s">
        <v>6949</v>
      </c>
      <c r="E1134" s="342" t="s">
        <v>6950</v>
      </c>
      <c r="F1134" s="342" t="s">
        <v>7473</v>
      </c>
    </row>
    <row r="1135" spans="1:6">
      <c r="A1135" s="342" t="s">
        <v>7187</v>
      </c>
      <c r="B1135" s="342">
        <v>1E-3</v>
      </c>
      <c r="C1135" s="342" t="s">
        <v>6948</v>
      </c>
      <c r="D1135" s="342" t="s">
        <v>6949</v>
      </c>
      <c r="E1135" s="342" t="s">
        <v>6950</v>
      </c>
      <c r="F1135" s="342" t="s">
        <v>7473</v>
      </c>
    </row>
    <row r="1136" spans="1:6">
      <c r="A1136" s="342" t="s">
        <v>4376</v>
      </c>
      <c r="B1136" s="342">
        <v>1E-3</v>
      </c>
      <c r="C1136" s="342" t="s">
        <v>6948</v>
      </c>
      <c r="D1136" s="342" t="s">
        <v>6949</v>
      </c>
      <c r="E1136" s="342" t="s">
        <v>6950</v>
      </c>
      <c r="F1136" s="342" t="s">
        <v>7473</v>
      </c>
    </row>
    <row r="1137" spans="1:6">
      <c r="A1137" s="342" t="s">
        <v>7188</v>
      </c>
      <c r="B1137" s="342">
        <v>1E-3</v>
      </c>
      <c r="C1137" s="342" t="s">
        <v>6948</v>
      </c>
      <c r="D1137" s="342" t="s">
        <v>6949</v>
      </c>
      <c r="E1137" s="342" t="s">
        <v>6950</v>
      </c>
      <c r="F1137" s="342" t="s">
        <v>7473</v>
      </c>
    </row>
    <row r="1138" spans="1:6">
      <c r="A1138" s="342" t="s">
        <v>7189</v>
      </c>
      <c r="B1138" s="342">
        <v>1E-3</v>
      </c>
      <c r="C1138" s="342" t="s">
        <v>6948</v>
      </c>
      <c r="D1138" s="342" t="s">
        <v>6949</v>
      </c>
      <c r="E1138" s="342" t="s">
        <v>6950</v>
      </c>
      <c r="F1138" s="342" t="s">
        <v>7473</v>
      </c>
    </row>
    <row r="1139" spans="1:6">
      <c r="A1139" s="342" t="s">
        <v>7190</v>
      </c>
      <c r="B1139" s="342">
        <v>1E-3</v>
      </c>
      <c r="C1139" s="342" t="s">
        <v>6948</v>
      </c>
      <c r="D1139" s="342" t="s">
        <v>6949</v>
      </c>
      <c r="E1139" s="342" t="s">
        <v>6950</v>
      </c>
      <c r="F1139" s="342" t="s">
        <v>7473</v>
      </c>
    </row>
    <row r="1140" spans="1:6">
      <c r="A1140" s="342" t="s">
        <v>4377</v>
      </c>
      <c r="B1140" s="342">
        <v>1E-3</v>
      </c>
      <c r="C1140" s="342" t="s">
        <v>6948</v>
      </c>
      <c r="D1140" s="342" t="s">
        <v>6949</v>
      </c>
      <c r="E1140" s="342" t="s">
        <v>6950</v>
      </c>
      <c r="F1140" s="342" t="s">
        <v>7473</v>
      </c>
    </row>
    <row r="1141" spans="1:6">
      <c r="A1141" s="342" t="s">
        <v>7191</v>
      </c>
      <c r="B1141" s="342">
        <v>1E-3</v>
      </c>
      <c r="C1141" s="342" t="s">
        <v>6948</v>
      </c>
      <c r="D1141" s="342" t="s">
        <v>6949</v>
      </c>
      <c r="E1141" s="342" t="s">
        <v>6950</v>
      </c>
      <c r="F1141" s="342" t="s">
        <v>7473</v>
      </c>
    </row>
    <row r="1142" spans="1:6">
      <c r="A1142" s="342" t="s">
        <v>4381</v>
      </c>
      <c r="B1142" s="342">
        <v>1E-3</v>
      </c>
      <c r="C1142" s="342" t="s">
        <v>6948</v>
      </c>
      <c r="D1142" s="342" t="s">
        <v>6949</v>
      </c>
      <c r="E1142" s="342" t="s">
        <v>6950</v>
      </c>
      <c r="F1142" s="342" t="s">
        <v>7473</v>
      </c>
    </row>
    <row r="1143" spans="1:6">
      <c r="A1143" s="342" t="s">
        <v>4378</v>
      </c>
      <c r="B1143" s="342">
        <v>1E-3</v>
      </c>
      <c r="C1143" s="342" t="s">
        <v>6948</v>
      </c>
      <c r="D1143" s="342" t="s">
        <v>6949</v>
      </c>
      <c r="E1143" s="342" t="s">
        <v>6950</v>
      </c>
      <c r="F1143" s="342" t="s">
        <v>7473</v>
      </c>
    </row>
    <row r="1144" spans="1:6">
      <c r="A1144" s="342" t="s">
        <v>4379</v>
      </c>
      <c r="B1144" s="342">
        <v>1E-3</v>
      </c>
      <c r="C1144" s="342" t="s">
        <v>6948</v>
      </c>
      <c r="D1144" s="342" t="s">
        <v>6949</v>
      </c>
      <c r="E1144" s="342" t="s">
        <v>6950</v>
      </c>
      <c r="F1144" s="342" t="s">
        <v>7473</v>
      </c>
    </row>
    <row r="1145" spans="1:6">
      <c r="A1145" s="342" t="s">
        <v>7192</v>
      </c>
      <c r="B1145" s="342">
        <v>1E-3</v>
      </c>
      <c r="C1145" s="342" t="s">
        <v>6948</v>
      </c>
      <c r="D1145" s="342" t="s">
        <v>6949</v>
      </c>
      <c r="E1145" s="342" t="s">
        <v>6950</v>
      </c>
      <c r="F1145" s="342" t="s">
        <v>7473</v>
      </c>
    </row>
    <row r="1146" spans="1:6">
      <c r="A1146" s="342" t="s">
        <v>4380</v>
      </c>
      <c r="B1146" s="342">
        <v>1E-3</v>
      </c>
      <c r="C1146" s="342" t="s">
        <v>6948</v>
      </c>
      <c r="D1146" s="342" t="s">
        <v>6949</v>
      </c>
      <c r="E1146" s="342" t="s">
        <v>6950</v>
      </c>
      <c r="F1146" s="342" t="s">
        <v>7473</v>
      </c>
    </row>
    <row r="1147" spans="1:6">
      <c r="A1147" s="342" t="s">
        <v>7193</v>
      </c>
      <c r="B1147" s="342">
        <v>1E-3</v>
      </c>
      <c r="C1147" s="342" t="s">
        <v>6948</v>
      </c>
      <c r="D1147" s="342" t="s">
        <v>6949</v>
      </c>
      <c r="E1147" s="342" t="s">
        <v>6950</v>
      </c>
      <c r="F1147" s="342" t="s">
        <v>7473</v>
      </c>
    </row>
    <row r="1148" spans="1:6">
      <c r="A1148" s="342" t="s">
        <v>7194</v>
      </c>
      <c r="B1148" s="342">
        <v>1E-3</v>
      </c>
      <c r="C1148" s="342" t="s">
        <v>6948</v>
      </c>
      <c r="D1148" s="342" t="s">
        <v>6949</v>
      </c>
      <c r="E1148" s="342" t="s">
        <v>6950</v>
      </c>
      <c r="F1148" s="342" t="s">
        <v>7473</v>
      </c>
    </row>
    <row r="1149" spans="1:6">
      <c r="A1149" s="342" t="s">
        <v>2652</v>
      </c>
      <c r="B1149" s="342">
        <v>1E-3</v>
      </c>
      <c r="C1149" s="342" t="s">
        <v>6959</v>
      </c>
      <c r="D1149" s="342" t="s">
        <v>6960</v>
      </c>
      <c r="E1149" s="342" t="s">
        <v>6950</v>
      </c>
      <c r="F1149" s="342" t="s">
        <v>7480</v>
      </c>
    </row>
    <row r="1150" spans="1:6">
      <c r="A1150" s="342" t="s">
        <v>2653</v>
      </c>
      <c r="B1150" s="342">
        <v>1E-3</v>
      </c>
      <c r="C1150" s="342" t="s">
        <v>6959</v>
      </c>
      <c r="D1150" s="342" t="s">
        <v>6960</v>
      </c>
      <c r="E1150" s="342" t="s">
        <v>6950</v>
      </c>
      <c r="F1150" s="342" t="s">
        <v>7480</v>
      </c>
    </row>
    <row r="1151" spans="1:6">
      <c r="A1151" s="342" t="s">
        <v>7195</v>
      </c>
      <c r="B1151" s="342">
        <v>1E-3</v>
      </c>
      <c r="C1151" s="342" t="s">
        <v>6948</v>
      </c>
      <c r="D1151" s="342" t="s">
        <v>6949</v>
      </c>
      <c r="E1151" s="342" t="s">
        <v>6950</v>
      </c>
      <c r="F1151" s="342" t="s">
        <v>7473</v>
      </c>
    </row>
    <row r="1152" spans="1:6">
      <c r="A1152" s="342" t="s">
        <v>2654</v>
      </c>
      <c r="B1152" s="342">
        <v>1E-3</v>
      </c>
      <c r="C1152" s="342" t="s">
        <v>6959</v>
      </c>
      <c r="D1152" s="342" t="s">
        <v>6960</v>
      </c>
      <c r="E1152" s="342" t="s">
        <v>6950</v>
      </c>
      <c r="F1152" s="342" t="s">
        <v>7480</v>
      </c>
    </row>
    <row r="1153" spans="1:6">
      <c r="A1153" s="342" t="s">
        <v>7196</v>
      </c>
      <c r="B1153" s="342">
        <v>1E-3</v>
      </c>
      <c r="C1153" s="342" t="s">
        <v>6948</v>
      </c>
      <c r="D1153" s="342" t="s">
        <v>6949</v>
      </c>
      <c r="E1153" s="342" t="s">
        <v>6950</v>
      </c>
      <c r="F1153" s="342" t="s">
        <v>7473</v>
      </c>
    </row>
    <row r="1154" spans="1:6">
      <c r="A1154" s="342" t="s">
        <v>2655</v>
      </c>
      <c r="B1154" s="342">
        <v>0.1</v>
      </c>
      <c r="C1154" s="342" t="s">
        <v>6964</v>
      </c>
      <c r="D1154" s="342" t="s">
        <v>6965</v>
      </c>
      <c r="E1154" s="342" t="s">
        <v>6950</v>
      </c>
      <c r="F1154" s="342" t="s">
        <v>7483</v>
      </c>
    </row>
    <row r="1155" spans="1:6">
      <c r="A1155" s="342" t="s">
        <v>7197</v>
      </c>
      <c r="B1155" s="342">
        <v>1E-3</v>
      </c>
      <c r="C1155" s="342" t="s">
        <v>6948</v>
      </c>
      <c r="D1155" s="342" t="s">
        <v>6949</v>
      </c>
      <c r="E1155" s="342" t="s">
        <v>6950</v>
      </c>
      <c r="F1155" s="342" t="s">
        <v>7473</v>
      </c>
    </row>
    <row r="1156" spans="1:6">
      <c r="A1156" s="342" t="s">
        <v>7198</v>
      </c>
      <c r="B1156" s="342">
        <v>1E-3</v>
      </c>
      <c r="C1156" s="342" t="s">
        <v>6948</v>
      </c>
      <c r="D1156" s="342" t="s">
        <v>6949</v>
      </c>
      <c r="E1156" s="342" t="s">
        <v>6950</v>
      </c>
      <c r="F1156" s="342" t="s">
        <v>7473</v>
      </c>
    </row>
    <row r="1157" spans="1:6">
      <c r="A1157" s="342" t="s">
        <v>2656</v>
      </c>
      <c r="B1157" s="342">
        <v>0.1</v>
      </c>
      <c r="C1157" s="342" t="s">
        <v>6968</v>
      </c>
      <c r="D1157" s="342" t="s">
        <v>1975</v>
      </c>
      <c r="E1157" s="342" t="s">
        <v>6950</v>
      </c>
      <c r="F1157" s="342" t="s">
        <v>7485</v>
      </c>
    </row>
    <row r="1158" spans="1:6">
      <c r="A1158" s="342" t="s">
        <v>7199</v>
      </c>
      <c r="B1158" s="342">
        <v>1E-3</v>
      </c>
      <c r="C1158" s="342" t="s">
        <v>6948</v>
      </c>
      <c r="D1158" s="342" t="s">
        <v>6949</v>
      </c>
      <c r="E1158" s="342" t="s">
        <v>6950</v>
      </c>
      <c r="F1158" s="342" t="s">
        <v>7473</v>
      </c>
    </row>
    <row r="1159" spans="1:6">
      <c r="A1159" s="342" t="s">
        <v>2657</v>
      </c>
      <c r="B1159" s="342">
        <v>0.01</v>
      </c>
      <c r="C1159" s="342" t="s">
        <v>6953</v>
      </c>
      <c r="D1159" s="342" t="s">
        <v>1914</v>
      </c>
      <c r="E1159" s="342" t="s">
        <v>6950</v>
      </c>
      <c r="F1159" s="342" t="s">
        <v>7476</v>
      </c>
    </row>
    <row r="1160" spans="1:6">
      <c r="A1160" s="342" t="s">
        <v>4385</v>
      </c>
      <c r="B1160" s="342">
        <v>1E-3</v>
      </c>
      <c r="C1160" s="342" t="s">
        <v>6948</v>
      </c>
      <c r="D1160" s="342" t="s">
        <v>6949</v>
      </c>
      <c r="E1160" s="342" t="s">
        <v>6950</v>
      </c>
      <c r="F1160" s="342" t="s">
        <v>7473</v>
      </c>
    </row>
    <row r="1161" spans="1:6">
      <c r="A1161" s="342" t="s">
        <v>4386</v>
      </c>
      <c r="B1161" s="342">
        <v>1E-3</v>
      </c>
      <c r="C1161" s="342" t="s">
        <v>6948</v>
      </c>
      <c r="D1161" s="342" t="s">
        <v>6949</v>
      </c>
      <c r="E1161" s="342" t="s">
        <v>6950</v>
      </c>
      <c r="F1161" s="342" t="s">
        <v>7473</v>
      </c>
    </row>
    <row r="1162" spans="1:6">
      <c r="A1162" s="342" t="s">
        <v>2658</v>
      </c>
      <c r="B1162" s="342">
        <v>0.01</v>
      </c>
      <c r="C1162" s="342" t="s">
        <v>6953</v>
      </c>
      <c r="D1162" s="342" t="s">
        <v>1914</v>
      </c>
      <c r="E1162" s="342" t="s">
        <v>6950</v>
      </c>
      <c r="F1162" s="342" t="s">
        <v>7476</v>
      </c>
    </row>
    <row r="1163" spans="1:6">
      <c r="A1163" s="342" t="s">
        <v>2659</v>
      </c>
      <c r="B1163" s="342">
        <v>1E-3</v>
      </c>
      <c r="C1163" s="342" t="s">
        <v>6959</v>
      </c>
      <c r="D1163" s="342" t="s">
        <v>6960</v>
      </c>
      <c r="E1163" s="342" t="s">
        <v>6950</v>
      </c>
      <c r="F1163" s="342" t="s">
        <v>7480</v>
      </c>
    </row>
    <row r="1164" spans="1:6">
      <c r="A1164" s="342" t="s">
        <v>2660</v>
      </c>
      <c r="B1164" s="342">
        <v>1E-3</v>
      </c>
      <c r="C1164" s="342" t="s">
        <v>6959</v>
      </c>
      <c r="D1164" s="342" t="s">
        <v>6960</v>
      </c>
      <c r="E1164" s="342" t="s">
        <v>6950</v>
      </c>
      <c r="F1164" s="342" t="s">
        <v>7480</v>
      </c>
    </row>
    <row r="1165" spans="1:6">
      <c r="A1165" s="342" t="s">
        <v>7200</v>
      </c>
      <c r="B1165" s="342">
        <v>1E-3</v>
      </c>
      <c r="C1165" s="342" t="s">
        <v>6948</v>
      </c>
      <c r="D1165" s="342" t="s">
        <v>6949</v>
      </c>
      <c r="E1165" s="342" t="s">
        <v>6950</v>
      </c>
      <c r="F1165" s="342" t="s">
        <v>7473</v>
      </c>
    </row>
    <row r="1166" spans="1:6">
      <c r="A1166" s="342" t="s">
        <v>7201</v>
      </c>
      <c r="B1166" s="342">
        <v>1E-3</v>
      </c>
      <c r="C1166" s="342" t="s">
        <v>6948</v>
      </c>
      <c r="D1166" s="342" t="s">
        <v>6949</v>
      </c>
      <c r="E1166" s="342" t="s">
        <v>6950</v>
      </c>
      <c r="F1166" s="342" t="s">
        <v>7473</v>
      </c>
    </row>
    <row r="1167" spans="1:6">
      <c r="A1167" s="342" t="s">
        <v>4387</v>
      </c>
      <c r="B1167" s="342">
        <v>1E-3</v>
      </c>
      <c r="C1167" s="342" t="s">
        <v>6948</v>
      </c>
      <c r="D1167" s="342" t="s">
        <v>6949</v>
      </c>
      <c r="E1167" s="342" t="s">
        <v>6950</v>
      </c>
      <c r="F1167" s="342" t="s">
        <v>7473</v>
      </c>
    </row>
    <row r="1168" spans="1:6">
      <c r="A1168" s="342" t="s">
        <v>2661</v>
      </c>
      <c r="B1168" s="342">
        <v>0.1</v>
      </c>
      <c r="C1168" s="342" t="s">
        <v>6957</v>
      </c>
      <c r="D1168" s="342" t="s">
        <v>1941</v>
      </c>
      <c r="E1168" s="342" t="s">
        <v>6950</v>
      </c>
      <c r="F1168" s="342" t="s">
        <v>7478</v>
      </c>
    </row>
    <row r="1169" spans="1:6">
      <c r="A1169" s="342" t="s">
        <v>4388</v>
      </c>
      <c r="B1169" s="342">
        <v>1E-3</v>
      </c>
      <c r="C1169" s="342" t="s">
        <v>6948</v>
      </c>
      <c r="D1169" s="342" t="s">
        <v>6949</v>
      </c>
      <c r="E1169" s="342" t="s">
        <v>6950</v>
      </c>
      <c r="F1169" s="342" t="s">
        <v>7473</v>
      </c>
    </row>
    <row r="1170" spans="1:6">
      <c r="A1170" s="342" t="s">
        <v>7202</v>
      </c>
      <c r="B1170" s="342">
        <v>1E-3</v>
      </c>
      <c r="C1170" s="342" t="s">
        <v>6948</v>
      </c>
      <c r="D1170" s="342" t="s">
        <v>6949</v>
      </c>
      <c r="E1170" s="342" t="s">
        <v>6950</v>
      </c>
      <c r="F1170" s="342" t="s">
        <v>7473</v>
      </c>
    </row>
    <row r="1171" spans="1:6">
      <c r="A1171" s="342" t="s">
        <v>7203</v>
      </c>
      <c r="B1171" s="342">
        <v>1E-3</v>
      </c>
      <c r="C1171" s="342" t="s">
        <v>6948</v>
      </c>
      <c r="D1171" s="342" t="s">
        <v>6949</v>
      </c>
      <c r="E1171" s="342" t="s">
        <v>6950</v>
      </c>
      <c r="F1171" s="342" t="s">
        <v>7473</v>
      </c>
    </row>
    <row r="1172" spans="1:6">
      <c r="A1172" s="342" t="s">
        <v>7204</v>
      </c>
      <c r="B1172" s="342">
        <v>1E-3</v>
      </c>
      <c r="C1172" s="342" t="s">
        <v>6948</v>
      </c>
      <c r="D1172" s="342" t="s">
        <v>6949</v>
      </c>
      <c r="E1172" s="342" t="s">
        <v>6950</v>
      </c>
      <c r="F1172" s="342" t="s">
        <v>7473</v>
      </c>
    </row>
    <row r="1173" spans="1:6">
      <c r="A1173" s="342" t="s">
        <v>2662</v>
      </c>
      <c r="B1173" s="342">
        <v>8.9999999999999993E-3</v>
      </c>
      <c r="C1173" s="342" t="s">
        <v>6952</v>
      </c>
      <c r="D1173" s="342" t="s">
        <v>1912</v>
      </c>
      <c r="E1173" s="342" t="s">
        <v>6950</v>
      </c>
      <c r="F1173" s="342" t="s">
        <v>7475</v>
      </c>
    </row>
    <row r="1174" spans="1:6">
      <c r="A1174" s="342" t="s">
        <v>7205</v>
      </c>
      <c r="B1174" s="342">
        <v>1E-3</v>
      </c>
      <c r="C1174" s="342" t="s">
        <v>6948</v>
      </c>
      <c r="D1174" s="342" t="s">
        <v>6949</v>
      </c>
      <c r="E1174" s="342" t="s">
        <v>6950</v>
      </c>
      <c r="F1174" s="342" t="s">
        <v>7473</v>
      </c>
    </row>
    <row r="1175" spans="1:6">
      <c r="A1175" s="342" t="s">
        <v>7206</v>
      </c>
      <c r="B1175" s="342">
        <v>1E-3</v>
      </c>
      <c r="C1175" s="342" t="s">
        <v>6948</v>
      </c>
      <c r="D1175" s="342" t="s">
        <v>6949</v>
      </c>
      <c r="E1175" s="342" t="s">
        <v>6950</v>
      </c>
      <c r="F1175" s="342" t="s">
        <v>7473</v>
      </c>
    </row>
    <row r="1176" spans="1:6">
      <c r="A1176" s="342" t="s">
        <v>7207</v>
      </c>
      <c r="B1176" s="342">
        <v>1E-3</v>
      </c>
      <c r="C1176" s="342" t="s">
        <v>6948</v>
      </c>
      <c r="D1176" s="342" t="s">
        <v>6949</v>
      </c>
      <c r="E1176" s="342" t="s">
        <v>6950</v>
      </c>
      <c r="F1176" s="342" t="s">
        <v>7473</v>
      </c>
    </row>
    <row r="1177" spans="1:6">
      <c r="A1177" s="342" t="s">
        <v>2663</v>
      </c>
      <c r="B1177" s="342">
        <v>0.1</v>
      </c>
      <c r="C1177" s="342" t="s">
        <v>7005</v>
      </c>
      <c r="D1177" s="342" t="s">
        <v>7006</v>
      </c>
      <c r="E1177" s="342" t="s">
        <v>6950</v>
      </c>
      <c r="F1177" s="342" t="s">
        <v>7497</v>
      </c>
    </row>
    <row r="1178" spans="1:6">
      <c r="A1178" s="342" t="s">
        <v>7208</v>
      </c>
      <c r="B1178" s="342">
        <v>1E-3</v>
      </c>
      <c r="C1178" s="342" t="s">
        <v>6948</v>
      </c>
      <c r="D1178" s="342" t="s">
        <v>6949</v>
      </c>
      <c r="E1178" s="342" t="s">
        <v>6950</v>
      </c>
      <c r="F1178" s="342" t="s">
        <v>7473</v>
      </c>
    </row>
    <row r="1179" spans="1:6">
      <c r="A1179" s="342" t="s">
        <v>4392</v>
      </c>
      <c r="B1179" s="342">
        <v>1E-3</v>
      </c>
      <c r="C1179" s="342" t="s">
        <v>6948</v>
      </c>
      <c r="D1179" s="342" t="s">
        <v>6949</v>
      </c>
      <c r="E1179" s="342" t="s">
        <v>6950</v>
      </c>
      <c r="F1179" s="342" t="s">
        <v>7473</v>
      </c>
    </row>
    <row r="1180" spans="1:6">
      <c r="A1180" s="342" t="s">
        <v>2664</v>
      </c>
      <c r="B1180" s="342">
        <v>1E-3</v>
      </c>
      <c r="C1180" s="342" t="s">
        <v>6959</v>
      </c>
      <c r="D1180" s="342" t="s">
        <v>6960</v>
      </c>
      <c r="E1180" s="342" t="s">
        <v>6950</v>
      </c>
      <c r="F1180" s="342" t="s">
        <v>7480</v>
      </c>
    </row>
    <row r="1181" spans="1:6">
      <c r="A1181" s="342" t="s">
        <v>2665</v>
      </c>
      <c r="B1181" s="342">
        <v>0.1</v>
      </c>
      <c r="C1181" s="342" t="s">
        <v>7005</v>
      </c>
      <c r="D1181" s="342" t="s">
        <v>7006</v>
      </c>
      <c r="E1181" s="342" t="s">
        <v>6950</v>
      </c>
      <c r="F1181" s="342" t="s">
        <v>7497</v>
      </c>
    </row>
    <row r="1182" spans="1:6">
      <c r="A1182" s="342" t="s">
        <v>2666</v>
      </c>
      <c r="B1182" s="342">
        <v>1E-3</v>
      </c>
      <c r="C1182" s="342" t="s">
        <v>6959</v>
      </c>
      <c r="D1182" s="342" t="s">
        <v>6960</v>
      </c>
      <c r="E1182" s="342" t="s">
        <v>6950</v>
      </c>
      <c r="F1182" s="342" t="s">
        <v>7480</v>
      </c>
    </row>
    <row r="1183" spans="1:6">
      <c r="A1183" s="342" t="s">
        <v>2667</v>
      </c>
      <c r="B1183" s="342">
        <v>8.9999999999999993E-3</v>
      </c>
      <c r="C1183" s="342" t="s">
        <v>6952</v>
      </c>
      <c r="D1183" s="342" t="s">
        <v>1912</v>
      </c>
      <c r="E1183" s="342" t="s">
        <v>6950</v>
      </c>
      <c r="F1183" s="342" t="s">
        <v>7475</v>
      </c>
    </row>
    <row r="1184" spans="1:6">
      <c r="A1184" s="342" t="s">
        <v>4394</v>
      </c>
      <c r="B1184" s="342">
        <v>1E-3</v>
      </c>
      <c r="C1184" s="342" t="s">
        <v>6948</v>
      </c>
      <c r="D1184" s="342" t="s">
        <v>6949</v>
      </c>
      <c r="E1184" s="342" t="s">
        <v>6950</v>
      </c>
      <c r="F1184" s="342" t="s">
        <v>7473</v>
      </c>
    </row>
    <row r="1185" spans="1:6">
      <c r="A1185" s="342" t="s">
        <v>2668</v>
      </c>
      <c r="B1185" s="342">
        <v>8.9999999999999993E-3</v>
      </c>
      <c r="C1185" s="342" t="s">
        <v>6952</v>
      </c>
      <c r="D1185" s="342" t="s">
        <v>1912</v>
      </c>
      <c r="E1185" s="342" t="s">
        <v>6950</v>
      </c>
      <c r="F1185" s="342" t="s">
        <v>7475</v>
      </c>
    </row>
    <row r="1186" spans="1:6">
      <c r="A1186" s="342" t="s">
        <v>4397</v>
      </c>
      <c r="B1186" s="342">
        <v>1E-3</v>
      </c>
      <c r="C1186" s="342" t="s">
        <v>6948</v>
      </c>
      <c r="D1186" s="342" t="s">
        <v>6949</v>
      </c>
      <c r="E1186" s="342" t="s">
        <v>6950</v>
      </c>
      <c r="F1186" s="342" t="s">
        <v>7473</v>
      </c>
    </row>
    <row r="1187" spans="1:6">
      <c r="A1187" s="342" t="s">
        <v>2669</v>
      </c>
      <c r="B1187" s="342">
        <v>0.1</v>
      </c>
      <c r="C1187" s="342" t="s">
        <v>6957</v>
      </c>
      <c r="D1187" s="342" t="s">
        <v>1941</v>
      </c>
      <c r="E1187" s="342" t="s">
        <v>6950</v>
      </c>
      <c r="F1187" s="342" t="s">
        <v>7478</v>
      </c>
    </row>
    <row r="1188" spans="1:6">
      <c r="A1188" s="342" t="s">
        <v>2670</v>
      </c>
      <c r="B1188" s="342">
        <v>0.1</v>
      </c>
      <c r="C1188" s="342" t="s">
        <v>6957</v>
      </c>
      <c r="D1188" s="342" t="s">
        <v>1941</v>
      </c>
      <c r="E1188" s="342" t="s">
        <v>6950</v>
      </c>
      <c r="F1188" s="342" t="s">
        <v>7478</v>
      </c>
    </row>
    <row r="1189" spans="1:6">
      <c r="A1189" s="342" t="s">
        <v>2671</v>
      </c>
      <c r="B1189" s="342">
        <v>1E-3</v>
      </c>
      <c r="C1189" s="342" t="s">
        <v>6959</v>
      </c>
      <c r="D1189" s="342" t="s">
        <v>6960</v>
      </c>
      <c r="E1189" s="342" t="s">
        <v>6950</v>
      </c>
      <c r="F1189" s="342" t="s">
        <v>7480</v>
      </c>
    </row>
    <row r="1190" spans="1:6">
      <c r="A1190" s="342" t="s">
        <v>2672</v>
      </c>
      <c r="B1190" s="342">
        <v>1E-3</v>
      </c>
      <c r="C1190" s="342" t="s">
        <v>6959</v>
      </c>
      <c r="D1190" s="342" t="s">
        <v>6960</v>
      </c>
      <c r="E1190" s="342" t="s">
        <v>6950</v>
      </c>
      <c r="F1190" s="342" t="s">
        <v>7480</v>
      </c>
    </row>
    <row r="1191" spans="1:6">
      <c r="A1191" s="342" t="s">
        <v>2673</v>
      </c>
      <c r="B1191" s="342">
        <v>1E-3</v>
      </c>
      <c r="C1191" s="342" t="s">
        <v>6959</v>
      </c>
      <c r="D1191" s="342" t="s">
        <v>6960</v>
      </c>
      <c r="E1191" s="342" t="s">
        <v>6950</v>
      </c>
      <c r="F1191" s="342" t="s">
        <v>7480</v>
      </c>
    </row>
    <row r="1192" spans="1:6">
      <c r="A1192" s="342" t="s">
        <v>2674</v>
      </c>
      <c r="B1192" s="342">
        <v>0.1</v>
      </c>
      <c r="C1192" s="342" t="s">
        <v>6968</v>
      </c>
      <c r="D1192" s="342" t="s">
        <v>1975</v>
      </c>
      <c r="E1192" s="342" t="s">
        <v>6950</v>
      </c>
      <c r="F1192" s="342" t="s">
        <v>7485</v>
      </c>
    </row>
    <row r="1193" spans="1:6">
      <c r="A1193" s="342" t="s">
        <v>2675</v>
      </c>
      <c r="B1193" s="342">
        <v>0.1</v>
      </c>
      <c r="C1193" s="342" t="s">
        <v>6968</v>
      </c>
      <c r="D1193" s="342" t="s">
        <v>1975</v>
      </c>
      <c r="E1193" s="342" t="s">
        <v>6950</v>
      </c>
      <c r="F1193" s="342" t="s">
        <v>7485</v>
      </c>
    </row>
    <row r="1194" spans="1:6">
      <c r="A1194" s="342" t="s">
        <v>2676</v>
      </c>
      <c r="B1194" s="342">
        <v>0.1</v>
      </c>
      <c r="C1194" s="342" t="s">
        <v>6968</v>
      </c>
      <c r="D1194" s="342" t="s">
        <v>1975</v>
      </c>
      <c r="E1194" s="342" t="s">
        <v>6950</v>
      </c>
      <c r="F1194" s="342" t="s">
        <v>7485</v>
      </c>
    </row>
    <row r="1195" spans="1:6">
      <c r="A1195" s="342" t="s">
        <v>2677</v>
      </c>
      <c r="B1195" s="342">
        <v>0.1</v>
      </c>
      <c r="C1195" s="342" t="s">
        <v>7005</v>
      </c>
      <c r="D1195" s="342" t="s">
        <v>7006</v>
      </c>
      <c r="E1195" s="342" t="s">
        <v>6950</v>
      </c>
      <c r="F1195" s="342" t="s">
        <v>7497</v>
      </c>
    </row>
    <row r="1196" spans="1:6">
      <c r="A1196" s="342" t="s">
        <v>4398</v>
      </c>
      <c r="B1196" s="342">
        <v>1E-3</v>
      </c>
      <c r="C1196" s="342" t="s">
        <v>6948</v>
      </c>
      <c r="D1196" s="342" t="s">
        <v>6949</v>
      </c>
      <c r="E1196" s="342" t="s">
        <v>6950</v>
      </c>
      <c r="F1196" s="342" t="s">
        <v>7473</v>
      </c>
    </row>
    <row r="1197" spans="1:6">
      <c r="A1197" s="342" t="s">
        <v>4399</v>
      </c>
      <c r="B1197" s="342">
        <v>1E-3</v>
      </c>
      <c r="C1197" s="342" t="s">
        <v>6948</v>
      </c>
      <c r="D1197" s="342" t="s">
        <v>6949</v>
      </c>
      <c r="E1197" s="342" t="s">
        <v>6950</v>
      </c>
      <c r="F1197" s="342" t="s">
        <v>7473</v>
      </c>
    </row>
    <row r="1198" spans="1:6">
      <c r="A1198" s="342" t="s">
        <v>2678</v>
      </c>
      <c r="B1198" s="342">
        <v>0.1</v>
      </c>
      <c r="C1198" s="342" t="s">
        <v>7026</v>
      </c>
      <c r="D1198" s="342" t="s">
        <v>7027</v>
      </c>
      <c r="E1198" s="342" t="s">
        <v>6950</v>
      </c>
      <c r="F1198" s="342" t="s">
        <v>7500</v>
      </c>
    </row>
    <row r="1199" spans="1:6">
      <c r="A1199" s="342" t="s">
        <v>4400</v>
      </c>
      <c r="B1199" s="342">
        <v>1E-3</v>
      </c>
      <c r="C1199" s="342" t="s">
        <v>6948</v>
      </c>
      <c r="D1199" s="342" t="s">
        <v>6949</v>
      </c>
      <c r="E1199" s="342" t="s">
        <v>6950</v>
      </c>
      <c r="F1199" s="342" t="s">
        <v>7473</v>
      </c>
    </row>
    <row r="1200" spans="1:6">
      <c r="A1200" s="342" t="s">
        <v>4401</v>
      </c>
      <c r="B1200" s="342">
        <v>1E-3</v>
      </c>
      <c r="C1200" s="342" t="s">
        <v>6948</v>
      </c>
      <c r="D1200" s="342" t="s">
        <v>6949</v>
      </c>
      <c r="E1200" s="342" t="s">
        <v>6950</v>
      </c>
      <c r="F1200" s="342" t="s">
        <v>7473</v>
      </c>
    </row>
    <row r="1201" spans="1:6">
      <c r="A1201" s="342" t="s">
        <v>4403</v>
      </c>
      <c r="B1201" s="342">
        <v>1E-3</v>
      </c>
      <c r="C1201" s="342" t="s">
        <v>6948</v>
      </c>
      <c r="D1201" s="342" t="s">
        <v>6949</v>
      </c>
      <c r="E1201" s="342" t="s">
        <v>6950</v>
      </c>
      <c r="F1201" s="342" t="s">
        <v>7473</v>
      </c>
    </row>
    <row r="1202" spans="1:6">
      <c r="A1202" s="342" t="s">
        <v>7209</v>
      </c>
      <c r="B1202" s="342">
        <v>0.1</v>
      </c>
      <c r="C1202" s="342" t="s">
        <v>7092</v>
      </c>
      <c r="D1202" s="342" t="s">
        <v>7093</v>
      </c>
      <c r="E1202" s="342" t="s">
        <v>6950</v>
      </c>
      <c r="F1202" s="342" t="s">
        <v>7502</v>
      </c>
    </row>
    <row r="1203" spans="1:6">
      <c r="A1203" s="342" t="s">
        <v>2679</v>
      </c>
      <c r="B1203" s="342">
        <v>0.1</v>
      </c>
      <c r="C1203" s="342" t="s">
        <v>6968</v>
      </c>
      <c r="D1203" s="342" t="s">
        <v>1975</v>
      </c>
      <c r="E1203" s="342" t="s">
        <v>6950</v>
      </c>
      <c r="F1203" s="342" t="s">
        <v>7485</v>
      </c>
    </row>
    <row r="1204" spans="1:6">
      <c r="A1204" s="342" t="s">
        <v>2680</v>
      </c>
      <c r="B1204" s="342">
        <v>1E-3</v>
      </c>
      <c r="C1204" s="342" t="s">
        <v>6959</v>
      </c>
      <c r="D1204" s="342" t="s">
        <v>6960</v>
      </c>
      <c r="E1204" s="342" t="s">
        <v>6950</v>
      </c>
      <c r="F1204" s="342" t="s">
        <v>7480</v>
      </c>
    </row>
    <row r="1205" spans="1:6">
      <c r="A1205" s="342" t="s">
        <v>2681</v>
      </c>
      <c r="B1205" s="342">
        <v>8.9999999999999993E-3</v>
      </c>
      <c r="C1205" s="342" t="s">
        <v>6952</v>
      </c>
      <c r="D1205" s="342" t="s">
        <v>1912</v>
      </c>
      <c r="E1205" s="342" t="s">
        <v>6950</v>
      </c>
      <c r="F1205" s="342" t="s">
        <v>7475</v>
      </c>
    </row>
    <row r="1206" spans="1:6">
      <c r="A1206" s="342" t="s">
        <v>7210</v>
      </c>
      <c r="B1206" s="342">
        <v>0.1</v>
      </c>
      <c r="C1206" s="342" t="s">
        <v>7011</v>
      </c>
      <c r="D1206" s="342" t="s">
        <v>7012</v>
      </c>
      <c r="E1206" s="342" t="s">
        <v>6950</v>
      </c>
      <c r="F1206" s="342" t="s">
        <v>7498</v>
      </c>
    </row>
    <row r="1207" spans="1:6">
      <c r="A1207" s="342" t="s">
        <v>2682</v>
      </c>
      <c r="B1207" s="342">
        <v>1E-3</v>
      </c>
      <c r="C1207" s="342" t="s">
        <v>6959</v>
      </c>
      <c r="D1207" s="342" t="s">
        <v>6960</v>
      </c>
      <c r="E1207" s="342" t="s">
        <v>6950</v>
      </c>
      <c r="F1207" s="342" t="s">
        <v>7480</v>
      </c>
    </row>
    <row r="1208" spans="1:6">
      <c r="A1208" s="342" t="s">
        <v>2683</v>
      </c>
      <c r="B1208" s="342">
        <v>0.1</v>
      </c>
      <c r="C1208" s="342" t="s">
        <v>6966</v>
      </c>
      <c r="D1208" s="342" t="s">
        <v>1968</v>
      </c>
      <c r="E1208" s="342" t="s">
        <v>6950</v>
      </c>
      <c r="F1208" s="342" t="s">
        <v>7484</v>
      </c>
    </row>
    <row r="1209" spans="1:6">
      <c r="A1209" s="342" t="s">
        <v>2684</v>
      </c>
      <c r="B1209" s="342">
        <v>1E-3</v>
      </c>
      <c r="C1209" s="342" t="s">
        <v>7065</v>
      </c>
      <c r="D1209" s="342" t="s">
        <v>2334</v>
      </c>
      <c r="E1209" s="342" t="s">
        <v>6950</v>
      </c>
      <c r="F1209" s="342" t="s">
        <v>7501</v>
      </c>
    </row>
    <row r="1210" spans="1:6">
      <c r="A1210" s="342" t="s">
        <v>2685</v>
      </c>
      <c r="B1210" s="342">
        <v>0.1</v>
      </c>
      <c r="C1210" s="342" t="s">
        <v>6968</v>
      </c>
      <c r="D1210" s="342" t="s">
        <v>1975</v>
      </c>
      <c r="E1210" s="342" t="s">
        <v>6950</v>
      </c>
      <c r="F1210" s="342" t="s">
        <v>7485</v>
      </c>
    </row>
    <row r="1211" spans="1:6">
      <c r="A1211" s="342" t="s">
        <v>2686</v>
      </c>
      <c r="B1211" s="342">
        <v>8.9999999999999993E-3</v>
      </c>
      <c r="C1211" s="342" t="s">
        <v>6952</v>
      </c>
      <c r="D1211" s="342" t="s">
        <v>1912</v>
      </c>
      <c r="E1211" s="342" t="s">
        <v>6950</v>
      </c>
      <c r="F1211" s="342" t="s">
        <v>7475</v>
      </c>
    </row>
    <row r="1212" spans="1:6">
      <c r="A1212" s="342" t="s">
        <v>7211</v>
      </c>
      <c r="B1212" s="342">
        <v>1E-3</v>
      </c>
      <c r="C1212" s="342" t="s">
        <v>6948</v>
      </c>
      <c r="D1212" s="342" t="s">
        <v>6949</v>
      </c>
      <c r="E1212" s="342" t="s">
        <v>6950</v>
      </c>
      <c r="F1212" s="342" t="s">
        <v>7473</v>
      </c>
    </row>
    <row r="1213" spans="1:6">
      <c r="A1213" s="342" t="s">
        <v>2687</v>
      </c>
      <c r="B1213" s="342">
        <v>0.1</v>
      </c>
      <c r="C1213" s="342" t="s">
        <v>6961</v>
      </c>
      <c r="D1213" s="342" t="s">
        <v>6962</v>
      </c>
      <c r="E1213" s="342" t="s">
        <v>6950</v>
      </c>
      <c r="F1213" s="342" t="s">
        <v>7481</v>
      </c>
    </row>
    <row r="1214" spans="1:6">
      <c r="A1214" s="342" t="s">
        <v>7212</v>
      </c>
      <c r="B1214" s="342">
        <v>1E-3</v>
      </c>
      <c r="C1214" s="342" t="s">
        <v>6948</v>
      </c>
      <c r="D1214" s="342" t="s">
        <v>6949</v>
      </c>
      <c r="E1214" s="342" t="s">
        <v>6950</v>
      </c>
      <c r="F1214" s="342" t="s">
        <v>7473</v>
      </c>
    </row>
    <row r="1215" spans="1:6">
      <c r="A1215" s="342" t="s">
        <v>2688</v>
      </c>
      <c r="B1215" s="342">
        <v>0.1</v>
      </c>
      <c r="C1215" s="342" t="s">
        <v>6961</v>
      </c>
      <c r="D1215" s="342" t="s">
        <v>6962</v>
      </c>
      <c r="E1215" s="342" t="s">
        <v>6950</v>
      </c>
      <c r="F1215" s="342" t="s">
        <v>7481</v>
      </c>
    </row>
    <row r="1216" spans="1:6">
      <c r="A1216" s="342" t="s">
        <v>2689</v>
      </c>
      <c r="B1216" s="342">
        <v>0.1</v>
      </c>
      <c r="C1216" s="342" t="s">
        <v>7026</v>
      </c>
      <c r="D1216" s="342" t="s">
        <v>7027</v>
      </c>
      <c r="E1216" s="342" t="s">
        <v>6950</v>
      </c>
      <c r="F1216" s="342" t="s">
        <v>7500</v>
      </c>
    </row>
    <row r="1217" spans="1:6">
      <c r="A1217" s="342" t="s">
        <v>2690</v>
      </c>
      <c r="B1217" s="342">
        <v>0.1</v>
      </c>
      <c r="C1217" s="342" t="s">
        <v>6977</v>
      </c>
      <c r="D1217" s="342" t="s">
        <v>6978</v>
      </c>
      <c r="E1217" s="342" t="s">
        <v>6950</v>
      </c>
      <c r="F1217" s="342" t="s">
        <v>7488</v>
      </c>
    </row>
    <row r="1218" spans="1:6">
      <c r="A1218" s="342" t="s">
        <v>2691</v>
      </c>
      <c r="B1218" s="342">
        <v>0.1</v>
      </c>
      <c r="C1218" s="342" t="s">
        <v>6977</v>
      </c>
      <c r="D1218" s="342" t="s">
        <v>6978</v>
      </c>
      <c r="E1218" s="342" t="s">
        <v>6950</v>
      </c>
      <c r="F1218" s="342" t="s">
        <v>7488</v>
      </c>
    </row>
    <row r="1219" spans="1:6">
      <c r="A1219" s="342" t="s">
        <v>2692</v>
      </c>
      <c r="B1219" s="342">
        <v>0.1</v>
      </c>
      <c r="C1219" s="342" t="s">
        <v>6977</v>
      </c>
      <c r="D1219" s="342" t="s">
        <v>6978</v>
      </c>
      <c r="E1219" s="342" t="s">
        <v>6950</v>
      </c>
      <c r="F1219" s="342" t="s">
        <v>7488</v>
      </c>
    </row>
    <row r="1220" spans="1:6">
      <c r="A1220" s="342" t="s">
        <v>2693</v>
      </c>
      <c r="B1220" s="342">
        <v>0.1</v>
      </c>
      <c r="C1220" s="342" t="s">
        <v>6961</v>
      </c>
      <c r="D1220" s="342" t="s">
        <v>6962</v>
      </c>
      <c r="E1220" s="342" t="s">
        <v>6950</v>
      </c>
      <c r="F1220" s="342" t="s">
        <v>7481</v>
      </c>
    </row>
    <row r="1221" spans="1:6">
      <c r="A1221" s="342" t="s">
        <v>2694</v>
      </c>
      <c r="B1221" s="342">
        <v>0.1</v>
      </c>
      <c r="C1221" s="342" t="s">
        <v>6977</v>
      </c>
      <c r="D1221" s="342" t="s">
        <v>6978</v>
      </c>
      <c r="E1221" s="342" t="s">
        <v>6950</v>
      </c>
      <c r="F1221" s="342" t="s">
        <v>7488</v>
      </c>
    </row>
    <row r="1222" spans="1:6">
      <c r="A1222" s="342" t="s">
        <v>7213</v>
      </c>
      <c r="B1222" s="342">
        <v>0.1</v>
      </c>
      <c r="C1222" s="342" t="s">
        <v>6961</v>
      </c>
      <c r="D1222" s="342" t="s">
        <v>6962</v>
      </c>
      <c r="E1222" s="342" t="s">
        <v>6950</v>
      </c>
      <c r="F1222" s="342" t="s">
        <v>7481</v>
      </c>
    </row>
    <row r="1223" spans="1:6">
      <c r="A1223" s="342" t="s">
        <v>7214</v>
      </c>
      <c r="B1223" s="342">
        <v>0.1</v>
      </c>
      <c r="C1223" s="342" t="s">
        <v>6961</v>
      </c>
      <c r="D1223" s="342" t="s">
        <v>6962</v>
      </c>
      <c r="E1223" s="342" t="s">
        <v>6950</v>
      </c>
      <c r="F1223" s="342" t="s">
        <v>7481</v>
      </c>
    </row>
    <row r="1224" spans="1:6">
      <c r="A1224" s="342" t="s">
        <v>2696</v>
      </c>
      <c r="B1224" s="342">
        <v>0.1</v>
      </c>
      <c r="C1224" s="342" t="s">
        <v>6961</v>
      </c>
      <c r="D1224" s="342" t="s">
        <v>6962</v>
      </c>
      <c r="E1224" s="342" t="s">
        <v>6950</v>
      </c>
      <c r="F1224" s="342" t="s">
        <v>7481</v>
      </c>
    </row>
    <row r="1225" spans="1:6">
      <c r="A1225" s="342" t="s">
        <v>2697</v>
      </c>
      <c r="B1225" s="342">
        <v>0.1</v>
      </c>
      <c r="C1225" s="342" t="s">
        <v>6977</v>
      </c>
      <c r="D1225" s="342" t="s">
        <v>6978</v>
      </c>
      <c r="E1225" s="342" t="s">
        <v>6950</v>
      </c>
      <c r="F1225" s="342" t="s">
        <v>7488</v>
      </c>
    </row>
    <row r="1226" spans="1:6">
      <c r="A1226" s="342" t="s">
        <v>2698</v>
      </c>
      <c r="B1226" s="342">
        <v>0.1</v>
      </c>
      <c r="C1226" s="342" t="s">
        <v>6961</v>
      </c>
      <c r="D1226" s="342" t="s">
        <v>6962</v>
      </c>
      <c r="E1226" s="342" t="s">
        <v>6950</v>
      </c>
      <c r="F1226" s="342" t="s">
        <v>7481</v>
      </c>
    </row>
    <row r="1227" spans="1:6">
      <c r="A1227" s="342" t="s">
        <v>7215</v>
      </c>
      <c r="B1227" s="342">
        <v>0.1</v>
      </c>
      <c r="C1227" s="342" t="s">
        <v>6977</v>
      </c>
      <c r="D1227" s="342" t="s">
        <v>6978</v>
      </c>
      <c r="E1227" s="342" t="s">
        <v>6950</v>
      </c>
      <c r="F1227" s="342" t="s">
        <v>7488</v>
      </c>
    </row>
    <row r="1228" spans="1:6">
      <c r="A1228" s="342" t="s">
        <v>4404</v>
      </c>
      <c r="B1228" s="342">
        <v>1E-3</v>
      </c>
      <c r="C1228" s="342" t="s">
        <v>6948</v>
      </c>
      <c r="D1228" s="342" t="s">
        <v>6949</v>
      </c>
      <c r="E1228" s="342" t="s">
        <v>6950</v>
      </c>
      <c r="F1228" s="342" t="s">
        <v>7473</v>
      </c>
    </row>
    <row r="1229" spans="1:6">
      <c r="A1229" s="342" t="s">
        <v>4405</v>
      </c>
      <c r="B1229" s="342">
        <v>1E-3</v>
      </c>
      <c r="C1229" s="342" t="s">
        <v>6948</v>
      </c>
      <c r="D1229" s="342" t="s">
        <v>6949</v>
      </c>
      <c r="E1229" s="342" t="s">
        <v>6950</v>
      </c>
      <c r="F1229" s="342" t="s">
        <v>7473</v>
      </c>
    </row>
    <row r="1230" spans="1:6">
      <c r="A1230" s="342" t="s">
        <v>4405</v>
      </c>
      <c r="B1230" s="342">
        <v>0.1</v>
      </c>
      <c r="C1230" s="342" t="s">
        <v>6961</v>
      </c>
      <c r="D1230" s="342" t="s">
        <v>6962</v>
      </c>
      <c r="E1230" s="342" t="s">
        <v>6950</v>
      </c>
      <c r="F1230" s="342" t="s">
        <v>7481</v>
      </c>
    </row>
    <row r="1231" spans="1:6">
      <c r="A1231" s="342" t="s">
        <v>4406</v>
      </c>
      <c r="B1231" s="342">
        <v>1E-3</v>
      </c>
      <c r="C1231" s="342" t="s">
        <v>6948</v>
      </c>
      <c r="D1231" s="342" t="s">
        <v>6949</v>
      </c>
      <c r="E1231" s="342" t="s">
        <v>6950</v>
      </c>
      <c r="F1231" s="342" t="s">
        <v>7473</v>
      </c>
    </row>
    <row r="1232" spans="1:6">
      <c r="A1232" s="342" t="s">
        <v>2699</v>
      </c>
      <c r="B1232" s="342">
        <v>0.1</v>
      </c>
      <c r="C1232" s="342" t="s">
        <v>6977</v>
      </c>
      <c r="D1232" s="342" t="s">
        <v>6978</v>
      </c>
      <c r="E1232" s="342" t="s">
        <v>6950</v>
      </c>
      <c r="F1232" s="342" t="s">
        <v>7488</v>
      </c>
    </row>
    <row r="1233" spans="1:6">
      <c r="A1233" s="342" t="s">
        <v>2700</v>
      </c>
      <c r="B1233" s="342">
        <v>0.1</v>
      </c>
      <c r="C1233" s="342" t="s">
        <v>6961</v>
      </c>
      <c r="D1233" s="342" t="s">
        <v>6962</v>
      </c>
      <c r="E1233" s="342" t="s">
        <v>6950</v>
      </c>
      <c r="F1233" s="342" t="s">
        <v>7481</v>
      </c>
    </row>
    <row r="1234" spans="1:6">
      <c r="A1234" s="342" t="s">
        <v>7216</v>
      </c>
      <c r="B1234" s="342">
        <v>0.1</v>
      </c>
      <c r="C1234" s="342" t="s">
        <v>6961</v>
      </c>
      <c r="D1234" s="342" t="s">
        <v>6962</v>
      </c>
      <c r="E1234" s="342" t="s">
        <v>6950</v>
      </c>
      <c r="F1234" s="342" t="s">
        <v>7481</v>
      </c>
    </row>
    <row r="1235" spans="1:6">
      <c r="A1235" s="342" t="s">
        <v>7217</v>
      </c>
      <c r="B1235" s="342">
        <v>0.1</v>
      </c>
      <c r="C1235" s="342" t="s">
        <v>6961</v>
      </c>
      <c r="D1235" s="342" t="s">
        <v>6962</v>
      </c>
      <c r="E1235" s="342" t="s">
        <v>6950</v>
      </c>
      <c r="F1235" s="342" t="s">
        <v>7481</v>
      </c>
    </row>
    <row r="1236" spans="1:6">
      <c r="A1236" s="342" t="s">
        <v>2701</v>
      </c>
      <c r="B1236" s="342">
        <v>0.1</v>
      </c>
      <c r="C1236" s="342" t="s">
        <v>6977</v>
      </c>
      <c r="D1236" s="342" t="s">
        <v>6978</v>
      </c>
      <c r="E1236" s="342" t="s">
        <v>6950</v>
      </c>
      <c r="F1236" s="342" t="s">
        <v>7488</v>
      </c>
    </row>
    <row r="1237" spans="1:6">
      <c r="A1237" s="342" t="s">
        <v>7218</v>
      </c>
      <c r="B1237" s="342">
        <v>0.1</v>
      </c>
      <c r="C1237" s="342" t="s">
        <v>6961</v>
      </c>
      <c r="D1237" s="342" t="s">
        <v>6962</v>
      </c>
      <c r="E1237" s="342" t="s">
        <v>6950</v>
      </c>
      <c r="F1237" s="342" t="s">
        <v>7481</v>
      </c>
    </row>
    <row r="1238" spans="1:6">
      <c r="A1238" s="342" t="s">
        <v>2702</v>
      </c>
      <c r="B1238" s="342">
        <v>0.1</v>
      </c>
      <c r="C1238" s="342" t="s">
        <v>6961</v>
      </c>
      <c r="D1238" s="342" t="s">
        <v>6962</v>
      </c>
      <c r="E1238" s="342" t="s">
        <v>6950</v>
      </c>
      <c r="F1238" s="342" t="s">
        <v>7481</v>
      </c>
    </row>
    <row r="1239" spans="1:6">
      <c r="A1239" s="342" t="s">
        <v>2703</v>
      </c>
      <c r="B1239" s="342">
        <v>0.1</v>
      </c>
      <c r="C1239" s="342" t="s">
        <v>6961</v>
      </c>
      <c r="D1239" s="342" t="s">
        <v>6962</v>
      </c>
      <c r="E1239" s="342" t="s">
        <v>6950</v>
      </c>
      <c r="F1239" s="342" t="s">
        <v>7481</v>
      </c>
    </row>
    <row r="1240" spans="1:6">
      <c r="A1240" s="342" t="s">
        <v>2704</v>
      </c>
      <c r="B1240" s="342">
        <v>0.1</v>
      </c>
      <c r="C1240" s="342" t="s">
        <v>6961</v>
      </c>
      <c r="D1240" s="342" t="s">
        <v>6962</v>
      </c>
      <c r="E1240" s="342" t="s">
        <v>6950</v>
      </c>
      <c r="F1240" s="342" t="s">
        <v>7481</v>
      </c>
    </row>
    <row r="1241" spans="1:6">
      <c r="A1241" s="342" t="s">
        <v>2705</v>
      </c>
      <c r="B1241" s="342">
        <v>0.1</v>
      </c>
      <c r="C1241" s="342" t="s">
        <v>6961</v>
      </c>
      <c r="D1241" s="342" t="s">
        <v>6962</v>
      </c>
      <c r="E1241" s="342" t="s">
        <v>6950</v>
      </c>
      <c r="F1241" s="342" t="s">
        <v>7481</v>
      </c>
    </row>
    <row r="1242" spans="1:6">
      <c r="A1242" s="342" t="s">
        <v>2706</v>
      </c>
      <c r="B1242" s="342">
        <v>0.1</v>
      </c>
      <c r="C1242" s="342" t="s">
        <v>6961</v>
      </c>
      <c r="D1242" s="342" t="s">
        <v>6962</v>
      </c>
      <c r="E1242" s="342" t="s">
        <v>6950</v>
      </c>
      <c r="F1242" s="342" t="s">
        <v>7481</v>
      </c>
    </row>
    <row r="1243" spans="1:6">
      <c r="A1243" s="342" t="s">
        <v>2707</v>
      </c>
      <c r="B1243" s="342">
        <v>0.1</v>
      </c>
      <c r="C1243" s="342" t="s">
        <v>6961</v>
      </c>
      <c r="D1243" s="342" t="s">
        <v>6962</v>
      </c>
      <c r="E1243" s="342" t="s">
        <v>6950</v>
      </c>
      <c r="F1243" s="342" t="s">
        <v>7481</v>
      </c>
    </row>
    <row r="1244" spans="1:6">
      <c r="A1244" s="342" t="s">
        <v>7219</v>
      </c>
      <c r="B1244" s="342">
        <v>0.1</v>
      </c>
      <c r="C1244" s="342" t="s">
        <v>6961</v>
      </c>
      <c r="D1244" s="342" t="s">
        <v>6962</v>
      </c>
      <c r="E1244" s="342" t="s">
        <v>6950</v>
      </c>
      <c r="F1244" s="342" t="s">
        <v>7481</v>
      </c>
    </row>
    <row r="1245" spans="1:6">
      <c r="A1245" s="342" t="s">
        <v>2708</v>
      </c>
      <c r="B1245" s="342">
        <v>0.1</v>
      </c>
      <c r="C1245" s="342" t="s">
        <v>6961</v>
      </c>
      <c r="D1245" s="342" t="s">
        <v>6962</v>
      </c>
      <c r="E1245" s="342" t="s">
        <v>6950</v>
      </c>
      <c r="F1245" s="342" t="s">
        <v>7481</v>
      </c>
    </row>
    <row r="1246" spans="1:6">
      <c r="A1246" s="342" t="s">
        <v>7220</v>
      </c>
      <c r="B1246" s="342">
        <v>0.1</v>
      </c>
      <c r="C1246" s="342" t="s">
        <v>6961</v>
      </c>
      <c r="D1246" s="342" t="s">
        <v>6962</v>
      </c>
      <c r="E1246" s="342" t="s">
        <v>6950</v>
      </c>
      <c r="F1246" s="342" t="s">
        <v>7481</v>
      </c>
    </row>
    <row r="1247" spans="1:6">
      <c r="A1247" s="342" t="s">
        <v>4407</v>
      </c>
      <c r="B1247" s="342">
        <v>1E-3</v>
      </c>
      <c r="C1247" s="342" t="s">
        <v>6948</v>
      </c>
      <c r="D1247" s="342" t="s">
        <v>6949</v>
      </c>
      <c r="E1247" s="342" t="s">
        <v>6950</v>
      </c>
      <c r="F1247" s="342" t="s">
        <v>7473</v>
      </c>
    </row>
    <row r="1248" spans="1:6">
      <c r="A1248" s="342" t="s">
        <v>7221</v>
      </c>
      <c r="B1248" s="342">
        <v>1E-3</v>
      </c>
      <c r="C1248" s="342" t="s">
        <v>6948</v>
      </c>
      <c r="D1248" s="342" t="s">
        <v>6949</v>
      </c>
      <c r="E1248" s="342" t="s">
        <v>6950</v>
      </c>
      <c r="F1248" s="342" t="s">
        <v>7473</v>
      </c>
    </row>
    <row r="1249" spans="1:6">
      <c r="A1249" s="342" t="s">
        <v>2709</v>
      </c>
      <c r="B1249" s="342">
        <v>0.1</v>
      </c>
      <c r="C1249" s="342" t="s">
        <v>6997</v>
      </c>
      <c r="D1249" s="342" t="s">
        <v>6998</v>
      </c>
      <c r="E1249" s="342" t="s">
        <v>6950</v>
      </c>
      <c r="F1249" s="342" t="s">
        <v>7496</v>
      </c>
    </row>
    <row r="1250" spans="1:6">
      <c r="A1250" s="342" t="s">
        <v>7222</v>
      </c>
      <c r="B1250" s="342">
        <v>1E-3</v>
      </c>
      <c r="C1250" s="342" t="s">
        <v>6948</v>
      </c>
      <c r="D1250" s="342" t="s">
        <v>6949</v>
      </c>
      <c r="E1250" s="342" t="s">
        <v>6950</v>
      </c>
      <c r="F1250" s="342" t="s">
        <v>7473</v>
      </c>
    </row>
    <row r="1251" spans="1:6">
      <c r="A1251" s="342" t="s">
        <v>2710</v>
      </c>
      <c r="B1251" s="342">
        <v>0.1</v>
      </c>
      <c r="C1251" s="342" t="s">
        <v>6997</v>
      </c>
      <c r="D1251" s="342" t="s">
        <v>6998</v>
      </c>
      <c r="E1251" s="342" t="s">
        <v>6950</v>
      </c>
      <c r="F1251" s="342" t="s">
        <v>7496</v>
      </c>
    </row>
    <row r="1252" spans="1:6">
      <c r="A1252" s="342" t="s">
        <v>4408</v>
      </c>
      <c r="B1252" s="342">
        <v>1E-3</v>
      </c>
      <c r="C1252" s="342" t="s">
        <v>6948</v>
      </c>
      <c r="D1252" s="342" t="s">
        <v>6949</v>
      </c>
      <c r="E1252" s="342" t="s">
        <v>6950</v>
      </c>
      <c r="F1252" s="342" t="s">
        <v>7473</v>
      </c>
    </row>
    <row r="1253" spans="1:6">
      <c r="A1253" s="342" t="s">
        <v>7223</v>
      </c>
      <c r="B1253" s="342">
        <v>1E-3</v>
      </c>
      <c r="C1253" s="342" t="s">
        <v>6948</v>
      </c>
      <c r="D1253" s="342" t="s">
        <v>6949</v>
      </c>
      <c r="E1253" s="342" t="s">
        <v>6950</v>
      </c>
      <c r="F1253" s="342" t="s">
        <v>7473</v>
      </c>
    </row>
    <row r="1254" spans="1:6">
      <c r="A1254" s="342" t="s">
        <v>7224</v>
      </c>
      <c r="B1254" s="342">
        <v>1E-3</v>
      </c>
      <c r="C1254" s="342" t="s">
        <v>6948</v>
      </c>
      <c r="D1254" s="342" t="s">
        <v>6949</v>
      </c>
      <c r="E1254" s="342" t="s">
        <v>6950</v>
      </c>
      <c r="F1254" s="342" t="s">
        <v>7473</v>
      </c>
    </row>
    <row r="1255" spans="1:6">
      <c r="A1255" s="342" t="s">
        <v>4409</v>
      </c>
      <c r="B1255" s="342">
        <v>1E-3</v>
      </c>
      <c r="C1255" s="342" t="s">
        <v>6948</v>
      </c>
      <c r="D1255" s="342" t="s">
        <v>6949</v>
      </c>
      <c r="E1255" s="342" t="s">
        <v>6950</v>
      </c>
      <c r="F1255" s="342" t="s">
        <v>7473</v>
      </c>
    </row>
    <row r="1256" spans="1:6">
      <c r="A1256" s="342" t="s">
        <v>7225</v>
      </c>
      <c r="B1256" s="342">
        <v>1E-3</v>
      </c>
      <c r="C1256" s="342" t="s">
        <v>6948</v>
      </c>
      <c r="D1256" s="342" t="s">
        <v>6949</v>
      </c>
      <c r="E1256" s="342" t="s">
        <v>6950</v>
      </c>
      <c r="F1256" s="342" t="s">
        <v>7473</v>
      </c>
    </row>
    <row r="1257" spans="1:6">
      <c r="A1257" s="342" t="s">
        <v>4410</v>
      </c>
      <c r="B1257" s="342">
        <v>1E-3</v>
      </c>
      <c r="C1257" s="342" t="s">
        <v>6948</v>
      </c>
      <c r="D1257" s="342" t="s">
        <v>6949</v>
      </c>
      <c r="E1257" s="342" t="s">
        <v>6950</v>
      </c>
      <c r="F1257" s="342" t="s">
        <v>7473</v>
      </c>
    </row>
    <row r="1258" spans="1:6">
      <c r="A1258" s="342" t="s">
        <v>7226</v>
      </c>
      <c r="B1258" s="342">
        <v>1E-3</v>
      </c>
      <c r="C1258" s="342" t="s">
        <v>6948</v>
      </c>
      <c r="D1258" s="342" t="s">
        <v>6949</v>
      </c>
      <c r="E1258" s="342" t="s">
        <v>6950</v>
      </c>
      <c r="F1258" s="342" t="s">
        <v>7473</v>
      </c>
    </row>
    <row r="1259" spans="1:6">
      <c r="A1259" s="342" t="s">
        <v>7227</v>
      </c>
      <c r="B1259" s="342">
        <v>1E-3</v>
      </c>
      <c r="C1259" s="342" t="s">
        <v>6948</v>
      </c>
      <c r="D1259" s="342" t="s">
        <v>6949</v>
      </c>
      <c r="E1259" s="342" t="s">
        <v>6950</v>
      </c>
      <c r="F1259" s="342" t="s">
        <v>7473</v>
      </c>
    </row>
    <row r="1260" spans="1:6">
      <c r="A1260" s="342" t="s">
        <v>7228</v>
      </c>
      <c r="B1260" s="342">
        <v>1E-3</v>
      </c>
      <c r="C1260" s="342" t="s">
        <v>6948</v>
      </c>
      <c r="D1260" s="342" t="s">
        <v>6949</v>
      </c>
      <c r="E1260" s="342" t="s">
        <v>6950</v>
      </c>
      <c r="F1260" s="342" t="s">
        <v>7473</v>
      </c>
    </row>
    <row r="1261" spans="1:6">
      <c r="A1261" s="342" t="s">
        <v>4413</v>
      </c>
      <c r="B1261" s="342">
        <v>1E-3</v>
      </c>
      <c r="C1261" s="342" t="s">
        <v>6948</v>
      </c>
      <c r="D1261" s="342" t="s">
        <v>6949</v>
      </c>
      <c r="E1261" s="342" t="s">
        <v>6950</v>
      </c>
      <c r="F1261" s="342" t="s">
        <v>7473</v>
      </c>
    </row>
    <row r="1262" spans="1:6">
      <c r="A1262" s="342" t="s">
        <v>4412</v>
      </c>
      <c r="B1262" s="342">
        <v>1E-3</v>
      </c>
      <c r="C1262" s="342" t="s">
        <v>6948</v>
      </c>
      <c r="D1262" s="342" t="s">
        <v>6949</v>
      </c>
      <c r="E1262" s="342" t="s">
        <v>6950</v>
      </c>
      <c r="F1262" s="342" t="s">
        <v>7473</v>
      </c>
    </row>
    <row r="1263" spans="1:6">
      <c r="A1263" s="342" t="s">
        <v>2711</v>
      </c>
      <c r="B1263" s="342">
        <v>8.9999999999999993E-3</v>
      </c>
      <c r="C1263" s="342" t="s">
        <v>6952</v>
      </c>
      <c r="D1263" s="342" t="s">
        <v>1912</v>
      </c>
      <c r="E1263" s="342" t="s">
        <v>6950</v>
      </c>
      <c r="F1263" s="342" t="s">
        <v>7475</v>
      </c>
    </row>
    <row r="1264" spans="1:6">
      <c r="A1264" s="342" t="s">
        <v>2712</v>
      </c>
      <c r="B1264" s="342">
        <v>8.9999999999999993E-3</v>
      </c>
      <c r="C1264" s="342" t="s">
        <v>6952</v>
      </c>
      <c r="D1264" s="342" t="s">
        <v>1912</v>
      </c>
      <c r="E1264" s="342" t="s">
        <v>6950</v>
      </c>
      <c r="F1264" s="342" t="s">
        <v>7475</v>
      </c>
    </row>
    <row r="1265" spans="1:6">
      <c r="A1265" s="342" t="s">
        <v>2713</v>
      </c>
      <c r="B1265" s="342">
        <v>0.1</v>
      </c>
      <c r="C1265" s="342" t="s">
        <v>6997</v>
      </c>
      <c r="D1265" s="342" t="s">
        <v>6998</v>
      </c>
      <c r="E1265" s="342" t="s">
        <v>6950</v>
      </c>
      <c r="F1265" s="342" t="s">
        <v>7496</v>
      </c>
    </row>
    <row r="1266" spans="1:6">
      <c r="A1266" s="342" t="s">
        <v>2714</v>
      </c>
      <c r="B1266" s="342">
        <v>0.1</v>
      </c>
      <c r="C1266" s="342" t="s">
        <v>6961</v>
      </c>
      <c r="D1266" s="342" t="s">
        <v>6962</v>
      </c>
      <c r="E1266" s="342" t="s">
        <v>6950</v>
      </c>
      <c r="F1266" s="342" t="s">
        <v>7481</v>
      </c>
    </row>
    <row r="1267" spans="1:6">
      <c r="A1267" s="342" t="s">
        <v>4414</v>
      </c>
      <c r="B1267" s="342">
        <v>1E-3</v>
      </c>
      <c r="C1267" s="342" t="s">
        <v>6948</v>
      </c>
      <c r="D1267" s="342" t="s">
        <v>6949</v>
      </c>
      <c r="E1267" s="342" t="s">
        <v>6950</v>
      </c>
      <c r="F1267" s="342" t="s">
        <v>7473</v>
      </c>
    </row>
    <row r="1268" spans="1:6">
      <c r="A1268" s="342" t="s">
        <v>4415</v>
      </c>
      <c r="B1268" s="342">
        <v>1E-3</v>
      </c>
      <c r="C1268" s="342" t="s">
        <v>6948</v>
      </c>
      <c r="D1268" s="342" t="s">
        <v>6949</v>
      </c>
      <c r="E1268" s="342" t="s">
        <v>6950</v>
      </c>
      <c r="F1268" s="342" t="s">
        <v>7473</v>
      </c>
    </row>
    <row r="1269" spans="1:6">
      <c r="A1269" s="342" t="s">
        <v>4416</v>
      </c>
      <c r="B1269" s="342">
        <v>1E-3</v>
      </c>
      <c r="C1269" s="342" t="s">
        <v>6948</v>
      </c>
      <c r="D1269" s="342" t="s">
        <v>6949</v>
      </c>
      <c r="E1269" s="342" t="s">
        <v>6950</v>
      </c>
      <c r="F1269" s="342" t="s">
        <v>7473</v>
      </c>
    </row>
    <row r="1270" spans="1:6">
      <c r="A1270" s="342" t="s">
        <v>2715</v>
      </c>
      <c r="B1270" s="342">
        <v>0.1</v>
      </c>
      <c r="C1270" s="342" t="s">
        <v>6961</v>
      </c>
      <c r="D1270" s="342" t="s">
        <v>6962</v>
      </c>
      <c r="E1270" s="342" t="s">
        <v>6950</v>
      </c>
      <c r="F1270" s="342" t="s">
        <v>7481</v>
      </c>
    </row>
    <row r="1271" spans="1:6">
      <c r="A1271" s="342" t="s">
        <v>2716</v>
      </c>
      <c r="B1271" s="342">
        <v>0.1</v>
      </c>
      <c r="C1271" s="342" t="s">
        <v>6961</v>
      </c>
      <c r="D1271" s="342" t="s">
        <v>6962</v>
      </c>
      <c r="E1271" s="342" t="s">
        <v>6950</v>
      </c>
      <c r="F1271" s="342" t="s">
        <v>7481</v>
      </c>
    </row>
    <row r="1272" spans="1:6">
      <c r="A1272" s="342" t="s">
        <v>2717</v>
      </c>
      <c r="B1272" s="342">
        <v>0.1</v>
      </c>
      <c r="C1272" s="342" t="s">
        <v>6961</v>
      </c>
      <c r="D1272" s="342" t="s">
        <v>6962</v>
      </c>
      <c r="E1272" s="342" t="s">
        <v>6950</v>
      </c>
      <c r="F1272" s="342" t="s">
        <v>7481</v>
      </c>
    </row>
    <row r="1273" spans="1:6">
      <c r="A1273" s="342" t="s">
        <v>2718</v>
      </c>
      <c r="B1273" s="342">
        <v>0.1</v>
      </c>
      <c r="C1273" s="342" t="s">
        <v>6961</v>
      </c>
      <c r="D1273" s="342" t="s">
        <v>6962</v>
      </c>
      <c r="E1273" s="342" t="s">
        <v>6950</v>
      </c>
      <c r="F1273" s="342" t="s">
        <v>7481</v>
      </c>
    </row>
    <row r="1274" spans="1:6">
      <c r="A1274" s="342" t="s">
        <v>2719</v>
      </c>
      <c r="B1274" s="342">
        <v>0.1</v>
      </c>
      <c r="C1274" s="342" t="s">
        <v>7026</v>
      </c>
      <c r="D1274" s="342" t="s">
        <v>7027</v>
      </c>
      <c r="E1274" s="342" t="s">
        <v>6950</v>
      </c>
      <c r="F1274" s="342" t="s">
        <v>7500</v>
      </c>
    </row>
    <row r="1275" spans="1:6">
      <c r="A1275" s="342" t="s">
        <v>2720</v>
      </c>
      <c r="B1275" s="342">
        <v>0.1</v>
      </c>
      <c r="C1275" s="342" t="s">
        <v>6977</v>
      </c>
      <c r="D1275" s="342" t="s">
        <v>6978</v>
      </c>
      <c r="E1275" s="342" t="s">
        <v>6950</v>
      </c>
      <c r="F1275" s="342" t="s">
        <v>7488</v>
      </c>
    </row>
    <row r="1276" spans="1:6">
      <c r="A1276" s="342" t="s">
        <v>7229</v>
      </c>
      <c r="B1276" s="342">
        <v>0.1</v>
      </c>
      <c r="C1276" s="342" t="s">
        <v>6961</v>
      </c>
      <c r="D1276" s="342" t="s">
        <v>6962</v>
      </c>
      <c r="E1276" s="342" t="s">
        <v>6950</v>
      </c>
      <c r="F1276" s="342" t="s">
        <v>7481</v>
      </c>
    </row>
    <row r="1277" spans="1:6">
      <c r="A1277" s="342" t="s">
        <v>7230</v>
      </c>
      <c r="B1277" s="342">
        <v>0.1</v>
      </c>
      <c r="C1277" s="342" t="s">
        <v>6961</v>
      </c>
      <c r="D1277" s="342" t="s">
        <v>6962</v>
      </c>
      <c r="E1277" s="342" t="s">
        <v>6950</v>
      </c>
      <c r="F1277" s="342" t="s">
        <v>7481</v>
      </c>
    </row>
    <row r="1278" spans="1:6">
      <c r="A1278" s="342" t="s">
        <v>4418</v>
      </c>
      <c r="B1278" s="342">
        <v>1E-3</v>
      </c>
      <c r="C1278" s="342" t="s">
        <v>6948</v>
      </c>
      <c r="D1278" s="342" t="s">
        <v>6949</v>
      </c>
      <c r="E1278" s="342" t="s">
        <v>6950</v>
      </c>
      <c r="F1278" s="342" t="s">
        <v>7473</v>
      </c>
    </row>
    <row r="1279" spans="1:6">
      <c r="A1279" s="342" t="s">
        <v>2721</v>
      </c>
      <c r="B1279" s="342">
        <v>0.1</v>
      </c>
      <c r="C1279" s="342" t="s">
        <v>6961</v>
      </c>
      <c r="D1279" s="342" t="s">
        <v>6962</v>
      </c>
      <c r="E1279" s="342" t="s">
        <v>6950</v>
      </c>
      <c r="F1279" s="342" t="s">
        <v>7481</v>
      </c>
    </row>
    <row r="1280" spans="1:6">
      <c r="A1280" s="342" t="s">
        <v>2722</v>
      </c>
      <c r="B1280" s="342">
        <v>0.1</v>
      </c>
      <c r="C1280" s="342" t="s">
        <v>6961</v>
      </c>
      <c r="D1280" s="342" t="s">
        <v>6962</v>
      </c>
      <c r="E1280" s="342" t="s">
        <v>6950</v>
      </c>
      <c r="F1280" s="342" t="s">
        <v>7481</v>
      </c>
    </row>
    <row r="1281" spans="1:6">
      <c r="A1281" s="342" t="s">
        <v>2723</v>
      </c>
      <c r="B1281" s="342">
        <v>0.1</v>
      </c>
      <c r="C1281" s="342" t="s">
        <v>6977</v>
      </c>
      <c r="D1281" s="342" t="s">
        <v>6978</v>
      </c>
      <c r="E1281" s="342" t="s">
        <v>6950</v>
      </c>
      <c r="F1281" s="342" t="s">
        <v>7488</v>
      </c>
    </row>
    <row r="1282" spans="1:6">
      <c r="A1282" s="342" t="s">
        <v>4417</v>
      </c>
      <c r="B1282" s="342">
        <v>1E-3</v>
      </c>
      <c r="C1282" s="342" t="s">
        <v>6948</v>
      </c>
      <c r="D1282" s="342" t="s">
        <v>6949</v>
      </c>
      <c r="E1282" s="342" t="s">
        <v>6950</v>
      </c>
      <c r="F1282" s="342" t="s">
        <v>7473</v>
      </c>
    </row>
    <row r="1283" spans="1:6">
      <c r="A1283" s="342" t="s">
        <v>7231</v>
      </c>
      <c r="B1283" s="342">
        <v>0.1</v>
      </c>
      <c r="C1283" s="342" t="s">
        <v>6977</v>
      </c>
      <c r="D1283" s="342" t="s">
        <v>6978</v>
      </c>
      <c r="E1283" s="342" t="s">
        <v>6950</v>
      </c>
      <c r="F1283" s="342" t="s">
        <v>7488</v>
      </c>
    </row>
    <row r="1284" spans="1:6">
      <c r="A1284" s="342" t="s">
        <v>7232</v>
      </c>
      <c r="B1284" s="342">
        <v>0.1</v>
      </c>
      <c r="C1284" s="342" t="s">
        <v>6961</v>
      </c>
      <c r="D1284" s="342" t="s">
        <v>6962</v>
      </c>
      <c r="E1284" s="342" t="s">
        <v>6950</v>
      </c>
      <c r="F1284" s="342" t="s">
        <v>7481</v>
      </c>
    </row>
    <row r="1285" spans="1:6">
      <c r="A1285" s="342" t="s">
        <v>2724</v>
      </c>
      <c r="B1285" s="342">
        <v>0.1</v>
      </c>
      <c r="C1285" s="342" t="s">
        <v>7026</v>
      </c>
      <c r="D1285" s="342" t="s">
        <v>7027</v>
      </c>
      <c r="E1285" s="342" t="s">
        <v>6950</v>
      </c>
      <c r="F1285" s="342" t="s">
        <v>7500</v>
      </c>
    </row>
    <row r="1286" spans="1:6">
      <c r="A1286" s="342" t="s">
        <v>7233</v>
      </c>
      <c r="B1286" s="342">
        <v>0.1</v>
      </c>
      <c r="C1286" s="342" t="s">
        <v>6977</v>
      </c>
      <c r="D1286" s="342" t="s">
        <v>6978</v>
      </c>
      <c r="E1286" s="342" t="s">
        <v>6950</v>
      </c>
      <c r="F1286" s="342" t="s">
        <v>7488</v>
      </c>
    </row>
    <row r="1287" spans="1:6">
      <c r="A1287" s="342" t="s">
        <v>2725</v>
      </c>
      <c r="B1287" s="342">
        <v>0.1</v>
      </c>
      <c r="C1287" s="342" t="s">
        <v>6961</v>
      </c>
      <c r="D1287" s="342" t="s">
        <v>6962</v>
      </c>
      <c r="E1287" s="342" t="s">
        <v>6950</v>
      </c>
      <c r="F1287" s="342" t="s">
        <v>7481</v>
      </c>
    </row>
    <row r="1288" spans="1:6">
      <c r="A1288" s="342" t="s">
        <v>2726</v>
      </c>
      <c r="B1288" s="342">
        <v>0.1</v>
      </c>
      <c r="C1288" s="342" t="s">
        <v>6961</v>
      </c>
      <c r="D1288" s="342" t="s">
        <v>6962</v>
      </c>
      <c r="E1288" s="342" t="s">
        <v>6950</v>
      </c>
      <c r="F1288" s="342" t="s">
        <v>7481</v>
      </c>
    </row>
    <row r="1289" spans="1:6">
      <c r="A1289" s="342" t="s">
        <v>2727</v>
      </c>
      <c r="B1289" s="342">
        <v>0.1</v>
      </c>
      <c r="C1289" s="342" t="s">
        <v>7026</v>
      </c>
      <c r="D1289" s="342" t="s">
        <v>7027</v>
      </c>
      <c r="E1289" s="342" t="s">
        <v>6950</v>
      </c>
      <c r="F1289" s="342" t="s">
        <v>7500</v>
      </c>
    </row>
    <row r="1290" spans="1:6">
      <c r="A1290" s="342" t="s">
        <v>2728</v>
      </c>
      <c r="B1290" s="342">
        <v>0.1</v>
      </c>
      <c r="C1290" s="342" t="s">
        <v>6968</v>
      </c>
      <c r="D1290" s="342" t="s">
        <v>1975</v>
      </c>
      <c r="E1290" s="342" t="s">
        <v>6950</v>
      </c>
      <c r="F1290" s="342" t="s">
        <v>7485</v>
      </c>
    </row>
    <row r="1291" spans="1:6">
      <c r="A1291" s="342" t="s">
        <v>2729</v>
      </c>
      <c r="B1291" s="342">
        <v>0.1</v>
      </c>
      <c r="C1291" s="342" t="s">
        <v>6968</v>
      </c>
      <c r="D1291" s="342" t="s">
        <v>1975</v>
      </c>
      <c r="E1291" s="342" t="s">
        <v>6950</v>
      </c>
      <c r="F1291" s="342" t="s">
        <v>7485</v>
      </c>
    </row>
    <row r="1292" spans="1:6">
      <c r="A1292" s="342" t="s">
        <v>2730</v>
      </c>
      <c r="B1292" s="342">
        <v>0.01</v>
      </c>
      <c r="C1292" s="342" t="s">
        <v>6953</v>
      </c>
      <c r="D1292" s="342" t="s">
        <v>1914</v>
      </c>
      <c r="E1292" s="342" t="s">
        <v>6950</v>
      </c>
      <c r="F1292" s="342" t="s">
        <v>7476</v>
      </c>
    </row>
    <row r="1293" spans="1:6">
      <c r="A1293" s="342" t="s">
        <v>2731</v>
      </c>
      <c r="B1293" s="342">
        <v>0.1</v>
      </c>
      <c r="C1293" s="342" t="s">
        <v>6957</v>
      </c>
      <c r="D1293" s="342" t="s">
        <v>1941</v>
      </c>
      <c r="E1293" s="342" t="s">
        <v>6950</v>
      </c>
      <c r="F1293" s="342" t="s">
        <v>7478</v>
      </c>
    </row>
    <row r="1294" spans="1:6">
      <c r="A1294" s="342" t="s">
        <v>2732</v>
      </c>
      <c r="B1294" s="342">
        <v>0.01</v>
      </c>
      <c r="C1294" s="342" t="s">
        <v>6951</v>
      </c>
      <c r="D1294" s="342" t="s">
        <v>477</v>
      </c>
      <c r="E1294" s="342" t="s">
        <v>6950</v>
      </c>
      <c r="F1294" s="342" t="s">
        <v>7474</v>
      </c>
    </row>
    <row r="1295" spans="1:6">
      <c r="A1295" s="342" t="s">
        <v>4420</v>
      </c>
      <c r="B1295" s="342">
        <v>1E-3</v>
      </c>
      <c r="C1295" s="342" t="s">
        <v>6948</v>
      </c>
      <c r="D1295" s="342" t="s">
        <v>6949</v>
      </c>
      <c r="E1295" s="342" t="s">
        <v>6950</v>
      </c>
      <c r="F1295" s="342" t="s">
        <v>7473</v>
      </c>
    </row>
    <row r="1296" spans="1:6">
      <c r="A1296" s="342" t="s">
        <v>7234</v>
      </c>
      <c r="B1296" s="342">
        <v>1E-3</v>
      </c>
      <c r="C1296" s="342" t="s">
        <v>6948</v>
      </c>
      <c r="D1296" s="342" t="s">
        <v>6949</v>
      </c>
      <c r="E1296" s="342" t="s">
        <v>6950</v>
      </c>
      <c r="F1296" s="342" t="s">
        <v>7473</v>
      </c>
    </row>
    <row r="1297" spans="1:6">
      <c r="A1297" s="342" t="s">
        <v>7235</v>
      </c>
      <c r="B1297" s="342">
        <v>1E-3</v>
      </c>
      <c r="C1297" s="342" t="s">
        <v>6948</v>
      </c>
      <c r="D1297" s="342" t="s">
        <v>6949</v>
      </c>
      <c r="E1297" s="342" t="s">
        <v>6950</v>
      </c>
      <c r="F1297" s="342" t="s">
        <v>7473</v>
      </c>
    </row>
    <row r="1298" spans="1:6">
      <c r="A1298" s="342" t="s">
        <v>2733</v>
      </c>
      <c r="B1298" s="342">
        <v>1E-3</v>
      </c>
      <c r="C1298" s="342" t="s">
        <v>6959</v>
      </c>
      <c r="D1298" s="342" t="s">
        <v>6960</v>
      </c>
      <c r="E1298" s="342" t="s">
        <v>6950</v>
      </c>
      <c r="F1298" s="342" t="s">
        <v>7480</v>
      </c>
    </row>
    <row r="1299" spans="1:6">
      <c r="A1299" s="342" t="s">
        <v>2734</v>
      </c>
      <c r="B1299" s="342">
        <v>1E-3</v>
      </c>
      <c r="C1299" s="342" t="s">
        <v>7065</v>
      </c>
      <c r="D1299" s="342" t="s">
        <v>2334</v>
      </c>
      <c r="E1299" s="342" t="s">
        <v>6950</v>
      </c>
      <c r="F1299" s="342" t="s">
        <v>7501</v>
      </c>
    </row>
    <row r="1300" spans="1:6">
      <c r="A1300" s="342" t="s">
        <v>2735</v>
      </c>
      <c r="B1300" s="342">
        <v>0.1</v>
      </c>
      <c r="C1300" s="342" t="s">
        <v>6977</v>
      </c>
      <c r="D1300" s="342" t="s">
        <v>6978</v>
      </c>
      <c r="E1300" s="342" t="s">
        <v>6950</v>
      </c>
      <c r="F1300" s="342" t="s">
        <v>7488</v>
      </c>
    </row>
    <row r="1301" spans="1:6">
      <c r="A1301" s="342" t="s">
        <v>4421</v>
      </c>
      <c r="B1301" s="342">
        <v>1E-3</v>
      </c>
      <c r="C1301" s="342" t="s">
        <v>6948</v>
      </c>
      <c r="D1301" s="342" t="s">
        <v>6949</v>
      </c>
      <c r="E1301" s="342" t="s">
        <v>6950</v>
      </c>
      <c r="F1301" s="342" t="s">
        <v>7473</v>
      </c>
    </row>
    <row r="1302" spans="1:6">
      <c r="A1302" s="342" t="s">
        <v>2736</v>
      </c>
      <c r="B1302" s="342">
        <v>0.1</v>
      </c>
      <c r="C1302" s="342" t="s">
        <v>6961</v>
      </c>
      <c r="D1302" s="342" t="s">
        <v>6962</v>
      </c>
      <c r="E1302" s="342" t="s">
        <v>6950</v>
      </c>
      <c r="F1302" s="342" t="s">
        <v>7481</v>
      </c>
    </row>
    <row r="1303" spans="1:6">
      <c r="A1303" s="342" t="s">
        <v>2737</v>
      </c>
      <c r="B1303" s="342">
        <v>0.1</v>
      </c>
      <c r="C1303" s="342" t="s">
        <v>6977</v>
      </c>
      <c r="D1303" s="342" t="s">
        <v>6978</v>
      </c>
      <c r="E1303" s="342" t="s">
        <v>6950</v>
      </c>
      <c r="F1303" s="342" t="s">
        <v>7488</v>
      </c>
    </row>
    <row r="1304" spans="1:6">
      <c r="A1304" s="342" t="s">
        <v>2738</v>
      </c>
      <c r="B1304" s="342">
        <v>0.1</v>
      </c>
      <c r="C1304" s="342" t="s">
        <v>6977</v>
      </c>
      <c r="D1304" s="342" t="s">
        <v>6978</v>
      </c>
      <c r="E1304" s="342" t="s">
        <v>6950</v>
      </c>
      <c r="F1304" s="342" t="s">
        <v>7488</v>
      </c>
    </row>
    <row r="1305" spans="1:6">
      <c r="A1305" s="342" t="s">
        <v>2739</v>
      </c>
      <c r="B1305" s="342">
        <v>0.1</v>
      </c>
      <c r="C1305" s="342" t="s">
        <v>6961</v>
      </c>
      <c r="D1305" s="342" t="s">
        <v>6962</v>
      </c>
      <c r="E1305" s="342" t="s">
        <v>6950</v>
      </c>
      <c r="F1305" s="342" t="s">
        <v>7481</v>
      </c>
    </row>
    <row r="1306" spans="1:6">
      <c r="A1306" s="342" t="s">
        <v>7236</v>
      </c>
      <c r="B1306" s="342">
        <v>0.1</v>
      </c>
      <c r="C1306" s="342" t="s">
        <v>6977</v>
      </c>
      <c r="D1306" s="342" t="s">
        <v>6978</v>
      </c>
      <c r="E1306" s="342" t="s">
        <v>6950</v>
      </c>
      <c r="F1306" s="342" t="s">
        <v>7488</v>
      </c>
    </row>
    <row r="1307" spans="1:6">
      <c r="A1307" s="342" t="s">
        <v>2740</v>
      </c>
      <c r="B1307" s="342">
        <v>0.1</v>
      </c>
      <c r="C1307" s="342" t="s">
        <v>6961</v>
      </c>
      <c r="D1307" s="342" t="s">
        <v>6962</v>
      </c>
      <c r="E1307" s="342" t="s">
        <v>6950</v>
      </c>
      <c r="F1307" s="342" t="s">
        <v>7481</v>
      </c>
    </row>
    <row r="1308" spans="1:6">
      <c r="A1308" s="342" t="s">
        <v>2741</v>
      </c>
      <c r="B1308" s="342">
        <v>0.1</v>
      </c>
      <c r="C1308" s="342" t="s">
        <v>6977</v>
      </c>
      <c r="D1308" s="342" t="s">
        <v>6978</v>
      </c>
      <c r="E1308" s="342" t="s">
        <v>6950</v>
      </c>
      <c r="F1308" s="342" t="s">
        <v>7488</v>
      </c>
    </row>
    <row r="1309" spans="1:6">
      <c r="A1309" s="342" t="s">
        <v>2742</v>
      </c>
      <c r="B1309" s="342">
        <v>0.1</v>
      </c>
      <c r="C1309" s="342" t="s">
        <v>6961</v>
      </c>
      <c r="D1309" s="342" t="s">
        <v>6962</v>
      </c>
      <c r="E1309" s="342" t="s">
        <v>6950</v>
      </c>
      <c r="F1309" s="342" t="s">
        <v>7481</v>
      </c>
    </row>
    <row r="1310" spans="1:6">
      <c r="A1310" s="342" t="s">
        <v>2743</v>
      </c>
      <c r="B1310" s="342">
        <v>0.1</v>
      </c>
      <c r="C1310" s="342" t="s">
        <v>7026</v>
      </c>
      <c r="D1310" s="342" t="s">
        <v>7027</v>
      </c>
      <c r="E1310" s="342" t="s">
        <v>6950</v>
      </c>
      <c r="F1310" s="342" t="s">
        <v>7500</v>
      </c>
    </row>
    <row r="1311" spans="1:6">
      <c r="A1311" s="342" t="s">
        <v>2744</v>
      </c>
      <c r="B1311" s="342">
        <v>0.1</v>
      </c>
      <c r="C1311" s="342" t="s">
        <v>6977</v>
      </c>
      <c r="D1311" s="342" t="s">
        <v>6978</v>
      </c>
      <c r="E1311" s="342" t="s">
        <v>6950</v>
      </c>
      <c r="F1311" s="342" t="s">
        <v>7488</v>
      </c>
    </row>
    <row r="1312" spans="1:6">
      <c r="A1312" s="342" t="s">
        <v>2745</v>
      </c>
      <c r="B1312" s="342">
        <v>0.1</v>
      </c>
      <c r="C1312" s="342" t="s">
        <v>6977</v>
      </c>
      <c r="D1312" s="342" t="s">
        <v>6978</v>
      </c>
      <c r="E1312" s="342" t="s">
        <v>6950</v>
      </c>
      <c r="F1312" s="342" t="s">
        <v>7488</v>
      </c>
    </row>
    <row r="1313" spans="1:6">
      <c r="A1313" s="342" t="s">
        <v>2746</v>
      </c>
      <c r="B1313" s="342">
        <v>0.1</v>
      </c>
      <c r="C1313" s="342" t="s">
        <v>6961</v>
      </c>
      <c r="D1313" s="342" t="s">
        <v>6962</v>
      </c>
      <c r="E1313" s="342" t="s">
        <v>6950</v>
      </c>
      <c r="F1313" s="342" t="s">
        <v>7481</v>
      </c>
    </row>
    <row r="1314" spans="1:6">
      <c r="A1314" s="342" t="s">
        <v>2747</v>
      </c>
      <c r="B1314" s="342">
        <v>0.1</v>
      </c>
      <c r="C1314" s="342" t="s">
        <v>6961</v>
      </c>
      <c r="D1314" s="342" t="s">
        <v>6962</v>
      </c>
      <c r="E1314" s="342" t="s">
        <v>6950</v>
      </c>
      <c r="F1314" s="342" t="s">
        <v>7481</v>
      </c>
    </row>
    <row r="1315" spans="1:6">
      <c r="A1315" s="342" t="s">
        <v>2748</v>
      </c>
      <c r="B1315" s="342">
        <v>0.1</v>
      </c>
      <c r="C1315" s="342" t="s">
        <v>6977</v>
      </c>
      <c r="D1315" s="342" t="s">
        <v>6978</v>
      </c>
      <c r="E1315" s="342" t="s">
        <v>6950</v>
      </c>
      <c r="F1315" s="342" t="s">
        <v>7488</v>
      </c>
    </row>
    <row r="1316" spans="1:6">
      <c r="A1316" s="342" t="s">
        <v>2749</v>
      </c>
      <c r="B1316" s="342">
        <v>0.1</v>
      </c>
      <c r="C1316" s="342" t="s">
        <v>6968</v>
      </c>
      <c r="D1316" s="342" t="s">
        <v>1975</v>
      </c>
      <c r="E1316" s="342" t="s">
        <v>6950</v>
      </c>
      <c r="F1316" s="342" t="s">
        <v>7485</v>
      </c>
    </row>
    <row r="1317" spans="1:6">
      <c r="A1317" s="342" t="s">
        <v>2750</v>
      </c>
      <c r="B1317" s="342">
        <v>0.1</v>
      </c>
      <c r="C1317" s="342" t="s">
        <v>6961</v>
      </c>
      <c r="D1317" s="342" t="s">
        <v>6962</v>
      </c>
      <c r="E1317" s="342" t="s">
        <v>6950</v>
      </c>
      <c r="F1317" s="342" t="s">
        <v>7481</v>
      </c>
    </row>
    <row r="1318" spans="1:6">
      <c r="A1318" s="342" t="s">
        <v>2751</v>
      </c>
      <c r="B1318" s="342">
        <v>0.1</v>
      </c>
      <c r="C1318" s="342" t="s">
        <v>7018</v>
      </c>
      <c r="D1318" s="342" t="s">
        <v>2183</v>
      </c>
      <c r="E1318" s="342" t="s">
        <v>6950</v>
      </c>
      <c r="F1318" s="342" t="s">
        <v>7499</v>
      </c>
    </row>
    <row r="1319" spans="1:6">
      <c r="A1319" s="342" t="s">
        <v>2752</v>
      </c>
      <c r="B1319" s="342">
        <v>0.1</v>
      </c>
      <c r="C1319" s="342" t="s">
        <v>6968</v>
      </c>
      <c r="D1319" s="342" t="s">
        <v>1975</v>
      </c>
      <c r="E1319" s="342" t="s">
        <v>6950</v>
      </c>
      <c r="F1319" s="342" t="s">
        <v>7485</v>
      </c>
    </row>
    <row r="1320" spans="1:6">
      <c r="A1320" s="342" t="s">
        <v>2753</v>
      </c>
      <c r="B1320" s="342">
        <v>0.1</v>
      </c>
      <c r="C1320" s="342" t="s">
        <v>6968</v>
      </c>
      <c r="D1320" s="342" t="s">
        <v>1975</v>
      </c>
      <c r="E1320" s="342" t="s">
        <v>6950</v>
      </c>
      <c r="F1320" s="342" t="s">
        <v>7485</v>
      </c>
    </row>
    <row r="1321" spans="1:6">
      <c r="A1321" s="342" t="s">
        <v>2754</v>
      </c>
      <c r="B1321" s="342">
        <v>1E-3</v>
      </c>
      <c r="C1321" s="342" t="s">
        <v>6959</v>
      </c>
      <c r="D1321" s="342" t="s">
        <v>6960</v>
      </c>
      <c r="E1321" s="342" t="s">
        <v>6950</v>
      </c>
      <c r="F1321" s="342" t="s">
        <v>7480</v>
      </c>
    </row>
    <row r="1322" spans="1:6">
      <c r="A1322" s="342" t="s">
        <v>4423</v>
      </c>
      <c r="B1322" s="342">
        <v>1E-3</v>
      </c>
      <c r="C1322" s="342" t="s">
        <v>6948</v>
      </c>
      <c r="D1322" s="342" t="s">
        <v>6949</v>
      </c>
      <c r="E1322" s="342" t="s">
        <v>6950</v>
      </c>
      <c r="F1322" s="342" t="s">
        <v>7473</v>
      </c>
    </row>
    <row r="1323" spans="1:6">
      <c r="A1323" s="342" t="s">
        <v>2755</v>
      </c>
      <c r="B1323" s="342">
        <v>0.01</v>
      </c>
      <c r="C1323" s="342" t="s">
        <v>6953</v>
      </c>
      <c r="D1323" s="342" t="s">
        <v>1914</v>
      </c>
      <c r="E1323" s="342" t="s">
        <v>6950</v>
      </c>
      <c r="F1323" s="342" t="s">
        <v>7476</v>
      </c>
    </row>
    <row r="1324" spans="1:6">
      <c r="A1324" s="342" t="s">
        <v>2756</v>
      </c>
      <c r="B1324" s="342">
        <v>0.01</v>
      </c>
      <c r="C1324" s="342" t="s">
        <v>6953</v>
      </c>
      <c r="D1324" s="342" t="s">
        <v>1914</v>
      </c>
      <c r="E1324" s="342" t="s">
        <v>6950</v>
      </c>
      <c r="F1324" s="342" t="s">
        <v>7476</v>
      </c>
    </row>
    <row r="1325" spans="1:6">
      <c r="A1325" s="342" t="s">
        <v>2757</v>
      </c>
      <c r="B1325" s="342">
        <v>0.1</v>
      </c>
      <c r="C1325" s="342" t="s">
        <v>6957</v>
      </c>
      <c r="D1325" s="342" t="s">
        <v>1941</v>
      </c>
      <c r="E1325" s="342" t="s">
        <v>6950</v>
      </c>
      <c r="F1325" s="342" t="s">
        <v>7478</v>
      </c>
    </row>
    <row r="1326" spans="1:6">
      <c r="A1326" s="342" t="s">
        <v>2758</v>
      </c>
      <c r="B1326" s="342">
        <v>0.1</v>
      </c>
      <c r="C1326" s="342" t="s">
        <v>6957</v>
      </c>
      <c r="D1326" s="342" t="s">
        <v>1941</v>
      </c>
      <c r="E1326" s="342" t="s">
        <v>6950</v>
      </c>
      <c r="F1326" s="342" t="s">
        <v>7478</v>
      </c>
    </row>
    <row r="1327" spans="1:6">
      <c r="A1327" s="342" t="s">
        <v>2759</v>
      </c>
      <c r="B1327" s="342">
        <v>0.01</v>
      </c>
      <c r="C1327" s="342" t="s">
        <v>6963</v>
      </c>
      <c r="D1327" s="342" t="s">
        <v>1954</v>
      </c>
      <c r="E1327" s="342" t="s">
        <v>6950</v>
      </c>
      <c r="F1327" s="342" t="s">
        <v>7482</v>
      </c>
    </row>
    <row r="1328" spans="1:6">
      <c r="A1328" s="342" t="s">
        <v>2760</v>
      </c>
      <c r="B1328" s="342">
        <v>0.1</v>
      </c>
      <c r="C1328" s="342" t="s">
        <v>6957</v>
      </c>
      <c r="D1328" s="342" t="s">
        <v>1941</v>
      </c>
      <c r="E1328" s="342" t="s">
        <v>6950</v>
      </c>
      <c r="F1328" s="342" t="s">
        <v>7478</v>
      </c>
    </row>
    <row r="1329" spans="1:6">
      <c r="A1329" s="342" t="s">
        <v>7237</v>
      </c>
      <c r="B1329" s="342">
        <v>1E-3</v>
      </c>
      <c r="C1329" s="342" t="s">
        <v>6948</v>
      </c>
      <c r="D1329" s="342" t="s">
        <v>6949</v>
      </c>
      <c r="E1329" s="342" t="s">
        <v>6950</v>
      </c>
      <c r="F1329" s="342" t="s">
        <v>7473</v>
      </c>
    </row>
    <row r="1330" spans="1:6">
      <c r="A1330" s="342" t="s">
        <v>2761</v>
      </c>
      <c r="B1330" s="342">
        <v>0.01</v>
      </c>
      <c r="C1330" s="342" t="s">
        <v>6953</v>
      </c>
      <c r="D1330" s="342" t="s">
        <v>1914</v>
      </c>
      <c r="E1330" s="342" t="s">
        <v>6950</v>
      </c>
      <c r="F1330" s="342" t="s">
        <v>7476</v>
      </c>
    </row>
    <row r="1331" spans="1:6">
      <c r="A1331" s="342" t="s">
        <v>7238</v>
      </c>
      <c r="B1331" s="342">
        <v>0.1</v>
      </c>
      <c r="C1331" s="342" t="s">
        <v>6977</v>
      </c>
      <c r="D1331" s="342" t="s">
        <v>6978</v>
      </c>
      <c r="E1331" s="342" t="s">
        <v>6950</v>
      </c>
      <c r="F1331" s="342" t="s">
        <v>7488</v>
      </c>
    </row>
    <row r="1332" spans="1:6">
      <c r="A1332" s="342" t="s">
        <v>2762</v>
      </c>
      <c r="B1332" s="342">
        <v>0.01</v>
      </c>
      <c r="C1332" s="342" t="s">
        <v>6953</v>
      </c>
      <c r="D1332" s="342" t="s">
        <v>1914</v>
      </c>
      <c r="E1332" s="342" t="s">
        <v>6950</v>
      </c>
      <c r="F1332" s="342" t="s">
        <v>7476</v>
      </c>
    </row>
    <row r="1333" spans="1:6">
      <c r="A1333" s="342" t="s">
        <v>2763</v>
      </c>
      <c r="B1333" s="342">
        <v>0.1</v>
      </c>
      <c r="C1333" s="342" t="s">
        <v>6964</v>
      </c>
      <c r="D1333" s="342" t="s">
        <v>6965</v>
      </c>
      <c r="E1333" s="342" t="s">
        <v>6950</v>
      </c>
      <c r="F1333" s="342" t="s">
        <v>7483</v>
      </c>
    </row>
    <row r="1334" spans="1:6">
      <c r="A1334" s="342" t="s">
        <v>4427</v>
      </c>
      <c r="B1334" s="342">
        <v>1E-3</v>
      </c>
      <c r="C1334" s="342" t="s">
        <v>6948</v>
      </c>
      <c r="D1334" s="342" t="s">
        <v>6949</v>
      </c>
      <c r="E1334" s="342" t="s">
        <v>6950</v>
      </c>
      <c r="F1334" s="342" t="s">
        <v>7473</v>
      </c>
    </row>
    <row r="1335" spans="1:6">
      <c r="A1335" s="342" t="s">
        <v>2764</v>
      </c>
      <c r="B1335" s="342">
        <v>8.9999999999999993E-3</v>
      </c>
      <c r="C1335" s="342" t="s">
        <v>6952</v>
      </c>
      <c r="D1335" s="342" t="s">
        <v>1912</v>
      </c>
      <c r="E1335" s="342" t="s">
        <v>6950</v>
      </c>
      <c r="F1335" s="342" t="s">
        <v>7475</v>
      </c>
    </row>
    <row r="1336" spans="1:6">
      <c r="A1336" s="342" t="s">
        <v>2765</v>
      </c>
      <c r="B1336" s="342">
        <v>0.1</v>
      </c>
      <c r="C1336" s="342" t="s">
        <v>6968</v>
      </c>
      <c r="D1336" s="342" t="s">
        <v>1975</v>
      </c>
      <c r="E1336" s="342" t="s">
        <v>6950</v>
      </c>
      <c r="F1336" s="342" t="s">
        <v>7485</v>
      </c>
    </row>
    <row r="1337" spans="1:6">
      <c r="A1337" s="342" t="s">
        <v>7239</v>
      </c>
      <c r="B1337" s="342">
        <v>1E-3</v>
      </c>
      <c r="C1337" s="342" t="s">
        <v>6948</v>
      </c>
      <c r="D1337" s="342" t="s">
        <v>6949</v>
      </c>
      <c r="E1337" s="342" t="s">
        <v>6950</v>
      </c>
      <c r="F1337" s="342" t="s">
        <v>7473</v>
      </c>
    </row>
    <row r="1338" spans="1:6">
      <c r="A1338" s="342" t="s">
        <v>7240</v>
      </c>
      <c r="B1338" s="342">
        <v>1E-3</v>
      </c>
      <c r="C1338" s="342" t="s">
        <v>6948</v>
      </c>
      <c r="D1338" s="342" t="s">
        <v>6949</v>
      </c>
      <c r="E1338" s="342" t="s">
        <v>6950</v>
      </c>
      <c r="F1338" s="342" t="s">
        <v>7473</v>
      </c>
    </row>
    <row r="1339" spans="1:6">
      <c r="A1339" s="342" t="s">
        <v>7241</v>
      </c>
      <c r="B1339" s="342">
        <v>0.1</v>
      </c>
      <c r="C1339" s="342" t="s">
        <v>6977</v>
      </c>
      <c r="D1339" s="342" t="s">
        <v>6978</v>
      </c>
      <c r="E1339" s="342" t="s">
        <v>6950</v>
      </c>
      <c r="F1339" s="342" t="s">
        <v>7488</v>
      </c>
    </row>
    <row r="1340" spans="1:6">
      <c r="A1340" s="342" t="s">
        <v>2766</v>
      </c>
      <c r="B1340" s="342">
        <v>0.01</v>
      </c>
      <c r="C1340" s="342" t="s">
        <v>6953</v>
      </c>
      <c r="D1340" s="342" t="s">
        <v>1914</v>
      </c>
      <c r="E1340" s="342" t="s">
        <v>6950</v>
      </c>
      <c r="F1340" s="342" t="s">
        <v>7476</v>
      </c>
    </row>
    <row r="1341" spans="1:6">
      <c r="A1341" s="342" t="s">
        <v>7242</v>
      </c>
      <c r="B1341" s="342">
        <v>1E-3</v>
      </c>
      <c r="C1341" s="342" t="s">
        <v>6948</v>
      </c>
      <c r="D1341" s="342" t="s">
        <v>6949</v>
      </c>
      <c r="E1341" s="342" t="s">
        <v>6950</v>
      </c>
      <c r="F1341" s="342" t="s">
        <v>7473</v>
      </c>
    </row>
    <row r="1342" spans="1:6">
      <c r="A1342" s="342" t="s">
        <v>4428</v>
      </c>
      <c r="B1342" s="342">
        <v>1E-3</v>
      </c>
      <c r="C1342" s="342" t="s">
        <v>6948</v>
      </c>
      <c r="D1342" s="342" t="s">
        <v>6949</v>
      </c>
      <c r="E1342" s="342" t="s">
        <v>6950</v>
      </c>
      <c r="F1342" s="342" t="s">
        <v>7473</v>
      </c>
    </row>
    <row r="1343" spans="1:6">
      <c r="A1343" s="342" t="s">
        <v>2767</v>
      </c>
      <c r="B1343" s="342">
        <v>0.1</v>
      </c>
      <c r="C1343" s="342" t="s">
        <v>6961</v>
      </c>
      <c r="D1343" s="342" t="s">
        <v>6962</v>
      </c>
      <c r="E1343" s="342" t="s">
        <v>6950</v>
      </c>
      <c r="F1343" s="342" t="s">
        <v>7481</v>
      </c>
    </row>
    <row r="1344" spans="1:6">
      <c r="A1344" s="342" t="s">
        <v>2768</v>
      </c>
      <c r="B1344" s="342">
        <v>1E-3</v>
      </c>
      <c r="C1344" s="342" t="s">
        <v>6959</v>
      </c>
      <c r="D1344" s="342" t="s">
        <v>6960</v>
      </c>
      <c r="E1344" s="342" t="s">
        <v>6950</v>
      </c>
      <c r="F1344" s="342" t="s">
        <v>7480</v>
      </c>
    </row>
    <row r="1345" spans="1:6">
      <c r="A1345" s="342" t="s">
        <v>2769</v>
      </c>
      <c r="B1345" s="342">
        <v>8.9999999999999993E-3</v>
      </c>
      <c r="C1345" s="342" t="s">
        <v>6952</v>
      </c>
      <c r="D1345" s="342" t="s">
        <v>1912</v>
      </c>
      <c r="E1345" s="342" t="s">
        <v>6950</v>
      </c>
      <c r="F1345" s="342" t="s">
        <v>7475</v>
      </c>
    </row>
    <row r="1346" spans="1:6">
      <c r="A1346" s="342" t="s">
        <v>7243</v>
      </c>
      <c r="B1346" s="342">
        <v>1E-3</v>
      </c>
      <c r="C1346" s="342" t="s">
        <v>6948</v>
      </c>
      <c r="D1346" s="342" t="s">
        <v>6949</v>
      </c>
      <c r="E1346" s="342" t="s">
        <v>6950</v>
      </c>
      <c r="F1346" s="342" t="s">
        <v>7473</v>
      </c>
    </row>
    <row r="1347" spans="1:6">
      <c r="A1347" s="342" t="s">
        <v>2770</v>
      </c>
      <c r="B1347" s="342">
        <v>8.9999999999999993E-3</v>
      </c>
      <c r="C1347" s="342" t="s">
        <v>6952</v>
      </c>
      <c r="D1347" s="342" t="s">
        <v>1912</v>
      </c>
      <c r="E1347" s="342" t="s">
        <v>6950</v>
      </c>
      <c r="F1347" s="342" t="s">
        <v>7475</v>
      </c>
    </row>
    <row r="1348" spans="1:6">
      <c r="A1348" s="342" t="s">
        <v>4430</v>
      </c>
      <c r="B1348" s="342">
        <v>1E-3</v>
      </c>
      <c r="C1348" s="342" t="s">
        <v>6948</v>
      </c>
      <c r="D1348" s="342" t="s">
        <v>6949</v>
      </c>
      <c r="E1348" s="342" t="s">
        <v>6950</v>
      </c>
      <c r="F1348" s="342" t="s">
        <v>7473</v>
      </c>
    </row>
    <row r="1349" spans="1:6">
      <c r="A1349" s="342" t="s">
        <v>2771</v>
      </c>
      <c r="B1349" s="342">
        <v>0.1</v>
      </c>
      <c r="C1349" s="342" t="s">
        <v>7005</v>
      </c>
      <c r="D1349" s="342" t="s">
        <v>7006</v>
      </c>
      <c r="E1349" s="342" t="s">
        <v>6950</v>
      </c>
      <c r="F1349" s="342" t="s">
        <v>7497</v>
      </c>
    </row>
    <row r="1350" spans="1:6">
      <c r="A1350" s="342" t="s">
        <v>2772</v>
      </c>
      <c r="B1350" s="342">
        <v>0.01</v>
      </c>
      <c r="C1350" s="342" t="s">
        <v>6951</v>
      </c>
      <c r="D1350" s="342" t="s">
        <v>477</v>
      </c>
      <c r="E1350" s="342" t="s">
        <v>6950</v>
      </c>
      <c r="F1350" s="342" t="s">
        <v>7474</v>
      </c>
    </row>
    <row r="1351" spans="1:6">
      <c r="A1351" s="342" t="s">
        <v>2773</v>
      </c>
      <c r="B1351" s="342">
        <v>8.9999999999999993E-3</v>
      </c>
      <c r="C1351" s="342" t="s">
        <v>6952</v>
      </c>
      <c r="D1351" s="342" t="s">
        <v>1912</v>
      </c>
      <c r="E1351" s="342" t="s">
        <v>6950</v>
      </c>
      <c r="F1351" s="342" t="s">
        <v>7475</v>
      </c>
    </row>
    <row r="1352" spans="1:6">
      <c r="A1352" s="342" t="s">
        <v>7244</v>
      </c>
      <c r="B1352" s="342">
        <v>0.1</v>
      </c>
      <c r="C1352" s="342" t="s">
        <v>7092</v>
      </c>
      <c r="D1352" s="342" t="s">
        <v>7093</v>
      </c>
      <c r="E1352" s="342" t="s">
        <v>6950</v>
      </c>
      <c r="F1352" s="342" t="s">
        <v>7502</v>
      </c>
    </row>
    <row r="1353" spans="1:6">
      <c r="A1353" s="342" t="s">
        <v>2774</v>
      </c>
      <c r="B1353" s="342">
        <v>8.9999999999999993E-3</v>
      </c>
      <c r="C1353" s="342" t="s">
        <v>6952</v>
      </c>
      <c r="D1353" s="342" t="s">
        <v>1912</v>
      </c>
      <c r="E1353" s="342" t="s">
        <v>6950</v>
      </c>
      <c r="F1353" s="342" t="s">
        <v>7475</v>
      </c>
    </row>
    <row r="1354" spans="1:6">
      <c r="A1354" s="342" t="s">
        <v>2775</v>
      </c>
      <c r="B1354" s="342">
        <v>8.9999999999999993E-3</v>
      </c>
      <c r="C1354" s="342" t="s">
        <v>6952</v>
      </c>
      <c r="D1354" s="342" t="s">
        <v>1912</v>
      </c>
      <c r="E1354" s="342" t="s">
        <v>6950</v>
      </c>
      <c r="F1354" s="342" t="s">
        <v>7475</v>
      </c>
    </row>
    <row r="1355" spans="1:6">
      <c r="A1355" s="342" t="s">
        <v>7245</v>
      </c>
      <c r="B1355" s="342">
        <v>0.1</v>
      </c>
      <c r="C1355" s="342" t="s">
        <v>6961</v>
      </c>
      <c r="D1355" s="342" t="s">
        <v>6962</v>
      </c>
      <c r="E1355" s="342" t="s">
        <v>6950</v>
      </c>
      <c r="F1355" s="342" t="s">
        <v>7481</v>
      </c>
    </row>
    <row r="1356" spans="1:6">
      <c r="A1356" s="342" t="s">
        <v>2776</v>
      </c>
      <c r="B1356" s="342">
        <v>0.01</v>
      </c>
      <c r="C1356" s="342" t="s">
        <v>6951</v>
      </c>
      <c r="D1356" s="342" t="s">
        <v>477</v>
      </c>
      <c r="E1356" s="342" t="s">
        <v>6950</v>
      </c>
      <c r="F1356" s="342" t="s">
        <v>7474</v>
      </c>
    </row>
    <row r="1357" spans="1:6">
      <c r="A1357" s="342" t="s">
        <v>2777</v>
      </c>
      <c r="B1357" s="342">
        <v>8.9999999999999993E-3</v>
      </c>
      <c r="C1357" s="342" t="s">
        <v>6952</v>
      </c>
      <c r="D1357" s="342" t="s">
        <v>1912</v>
      </c>
      <c r="E1357" s="342" t="s">
        <v>6950</v>
      </c>
      <c r="F1357" s="342" t="s">
        <v>7475</v>
      </c>
    </row>
    <row r="1358" spans="1:6">
      <c r="A1358" s="342" t="s">
        <v>2778</v>
      </c>
      <c r="B1358" s="342">
        <v>0.1</v>
      </c>
      <c r="C1358" s="342" t="s">
        <v>6966</v>
      </c>
      <c r="D1358" s="342" t="s">
        <v>1968</v>
      </c>
      <c r="E1358" s="342" t="s">
        <v>6950</v>
      </c>
      <c r="F1358" s="342" t="s">
        <v>7484</v>
      </c>
    </row>
    <row r="1359" spans="1:6">
      <c r="A1359" s="342" t="s">
        <v>7246</v>
      </c>
      <c r="B1359" s="342">
        <v>0.1</v>
      </c>
      <c r="C1359" s="342" t="s">
        <v>6977</v>
      </c>
      <c r="D1359" s="342" t="s">
        <v>6978</v>
      </c>
      <c r="E1359" s="342" t="s">
        <v>6950</v>
      </c>
      <c r="F1359" s="342" t="s">
        <v>7488</v>
      </c>
    </row>
    <row r="1360" spans="1:6">
      <c r="A1360" s="342" t="s">
        <v>2779</v>
      </c>
      <c r="B1360" s="342">
        <v>0.1</v>
      </c>
      <c r="C1360" s="342" t="s">
        <v>6977</v>
      </c>
      <c r="D1360" s="342" t="s">
        <v>6978</v>
      </c>
      <c r="E1360" s="342" t="s">
        <v>6950</v>
      </c>
      <c r="F1360" s="342" t="s">
        <v>7488</v>
      </c>
    </row>
    <row r="1361" spans="1:6">
      <c r="A1361" s="342" t="s">
        <v>2780</v>
      </c>
      <c r="B1361" s="342">
        <v>0.01</v>
      </c>
      <c r="C1361" s="342" t="s">
        <v>6953</v>
      </c>
      <c r="D1361" s="342" t="s">
        <v>1914</v>
      </c>
      <c r="E1361" s="342" t="s">
        <v>6950</v>
      </c>
      <c r="F1361" s="342" t="s">
        <v>7476</v>
      </c>
    </row>
    <row r="1362" spans="1:6">
      <c r="A1362" s="342" t="s">
        <v>4435</v>
      </c>
      <c r="B1362" s="342">
        <v>1E-3</v>
      </c>
      <c r="C1362" s="342" t="s">
        <v>6948</v>
      </c>
      <c r="D1362" s="342" t="s">
        <v>6949</v>
      </c>
      <c r="E1362" s="342" t="s">
        <v>6950</v>
      </c>
      <c r="F1362" s="342" t="s">
        <v>7473</v>
      </c>
    </row>
    <row r="1363" spans="1:6">
      <c r="A1363" s="342" t="s">
        <v>2781</v>
      </c>
      <c r="B1363" s="342">
        <v>8.9999999999999993E-3</v>
      </c>
      <c r="C1363" s="342" t="s">
        <v>6986</v>
      </c>
      <c r="D1363" s="342" t="s">
        <v>2026</v>
      </c>
      <c r="E1363" s="342" t="s">
        <v>6950</v>
      </c>
      <c r="F1363" s="342" t="s">
        <v>7491</v>
      </c>
    </row>
    <row r="1364" spans="1:6">
      <c r="A1364" s="342" t="s">
        <v>2782</v>
      </c>
      <c r="B1364" s="342">
        <v>0.1</v>
      </c>
      <c r="C1364" s="342" t="s">
        <v>6966</v>
      </c>
      <c r="D1364" s="342" t="s">
        <v>1968</v>
      </c>
      <c r="E1364" s="342" t="s">
        <v>6950</v>
      </c>
      <c r="F1364" s="342" t="s">
        <v>7484</v>
      </c>
    </row>
    <row r="1365" spans="1:6">
      <c r="A1365" s="342" t="s">
        <v>2783</v>
      </c>
      <c r="B1365" s="342">
        <v>8.9999999999999993E-3</v>
      </c>
      <c r="C1365" s="342" t="s">
        <v>6952</v>
      </c>
      <c r="D1365" s="342" t="s">
        <v>1912</v>
      </c>
      <c r="E1365" s="342" t="s">
        <v>6950</v>
      </c>
      <c r="F1365" s="342" t="s">
        <v>7475</v>
      </c>
    </row>
    <row r="1366" spans="1:6">
      <c r="A1366" s="342" t="s">
        <v>7247</v>
      </c>
      <c r="B1366" s="342">
        <v>1E-3</v>
      </c>
      <c r="C1366" s="342" t="s">
        <v>6948</v>
      </c>
      <c r="D1366" s="342" t="s">
        <v>6949</v>
      </c>
      <c r="E1366" s="342" t="s">
        <v>6950</v>
      </c>
      <c r="F1366" s="342" t="s">
        <v>7473</v>
      </c>
    </row>
    <row r="1367" spans="1:6">
      <c r="A1367" s="342" t="s">
        <v>2784</v>
      </c>
      <c r="B1367" s="342">
        <v>8.9999999999999993E-3</v>
      </c>
      <c r="C1367" s="342" t="s">
        <v>6952</v>
      </c>
      <c r="D1367" s="342" t="s">
        <v>1912</v>
      </c>
      <c r="E1367" s="342" t="s">
        <v>6950</v>
      </c>
      <c r="F1367" s="342" t="s">
        <v>7475</v>
      </c>
    </row>
    <row r="1368" spans="1:6">
      <c r="A1368" s="342" t="s">
        <v>4438</v>
      </c>
      <c r="B1368" s="342">
        <v>1E-3</v>
      </c>
      <c r="C1368" s="342" t="s">
        <v>6948</v>
      </c>
      <c r="D1368" s="342" t="s">
        <v>6949</v>
      </c>
      <c r="E1368" s="342" t="s">
        <v>6950</v>
      </c>
      <c r="F1368" s="342" t="s">
        <v>7473</v>
      </c>
    </row>
    <row r="1369" spans="1:6">
      <c r="A1369" s="342" t="s">
        <v>4441</v>
      </c>
      <c r="B1369" s="342">
        <v>1E-3</v>
      </c>
      <c r="C1369" s="342" t="s">
        <v>6948</v>
      </c>
      <c r="D1369" s="342" t="s">
        <v>6949</v>
      </c>
      <c r="E1369" s="342" t="s">
        <v>6950</v>
      </c>
      <c r="F1369" s="342" t="s">
        <v>7473</v>
      </c>
    </row>
    <row r="1370" spans="1:6">
      <c r="A1370" s="342" t="s">
        <v>2785</v>
      </c>
      <c r="B1370" s="342">
        <v>0.01</v>
      </c>
      <c r="C1370" s="342" t="s">
        <v>6953</v>
      </c>
      <c r="D1370" s="342" t="s">
        <v>1914</v>
      </c>
      <c r="E1370" s="342" t="s">
        <v>6950</v>
      </c>
      <c r="F1370" s="342" t="s">
        <v>7476</v>
      </c>
    </row>
    <row r="1371" spans="1:6">
      <c r="A1371" s="342" t="s">
        <v>2786</v>
      </c>
      <c r="B1371" s="342">
        <v>8.9999999999999993E-3</v>
      </c>
      <c r="C1371" s="342" t="s">
        <v>6952</v>
      </c>
      <c r="D1371" s="342" t="s">
        <v>1912</v>
      </c>
      <c r="E1371" s="342" t="s">
        <v>6950</v>
      </c>
      <c r="F1371" s="342" t="s">
        <v>7475</v>
      </c>
    </row>
    <row r="1372" spans="1:6">
      <c r="A1372" s="342" t="s">
        <v>2787</v>
      </c>
      <c r="B1372" s="342">
        <v>8.9999999999999993E-3</v>
      </c>
      <c r="C1372" s="342" t="s">
        <v>6952</v>
      </c>
      <c r="D1372" s="342" t="s">
        <v>1912</v>
      </c>
      <c r="E1372" s="342" t="s">
        <v>6950</v>
      </c>
      <c r="F1372" s="342" t="s">
        <v>7475</v>
      </c>
    </row>
    <row r="1373" spans="1:6">
      <c r="A1373" s="342" t="s">
        <v>2788</v>
      </c>
      <c r="B1373" s="342">
        <v>5.0000000000000001E-3</v>
      </c>
      <c r="C1373" s="342" t="s">
        <v>6980</v>
      </c>
      <c r="D1373" s="342" t="s">
        <v>1999</v>
      </c>
      <c r="E1373" s="342" t="s">
        <v>6950</v>
      </c>
      <c r="F1373" s="342" t="s">
        <v>7490</v>
      </c>
    </row>
    <row r="1374" spans="1:6">
      <c r="A1374" s="342" t="s">
        <v>2789</v>
      </c>
      <c r="B1374" s="342">
        <v>8.9999999999999993E-3</v>
      </c>
      <c r="C1374" s="342" t="s">
        <v>6952</v>
      </c>
      <c r="D1374" s="342" t="s">
        <v>1912</v>
      </c>
      <c r="E1374" s="342" t="s">
        <v>6950</v>
      </c>
      <c r="F1374" s="342" t="s">
        <v>7475</v>
      </c>
    </row>
    <row r="1375" spans="1:6">
      <c r="A1375" s="342" t="s">
        <v>2790</v>
      </c>
      <c r="B1375" s="342">
        <v>0.01</v>
      </c>
      <c r="C1375" s="342" t="s">
        <v>6953</v>
      </c>
      <c r="D1375" s="342" t="s">
        <v>1914</v>
      </c>
      <c r="E1375" s="342" t="s">
        <v>6950</v>
      </c>
      <c r="F1375" s="342" t="s">
        <v>7476</v>
      </c>
    </row>
    <row r="1376" spans="1:6">
      <c r="A1376" s="342" t="s">
        <v>2791</v>
      </c>
      <c r="B1376" s="342">
        <v>8.9999999999999993E-3</v>
      </c>
      <c r="C1376" s="342" t="s">
        <v>6952</v>
      </c>
      <c r="D1376" s="342" t="s">
        <v>1912</v>
      </c>
      <c r="E1376" s="342" t="s">
        <v>6950</v>
      </c>
      <c r="F1376" s="342" t="s">
        <v>7475</v>
      </c>
    </row>
    <row r="1377" spans="1:6">
      <c r="A1377" s="342" t="s">
        <v>2792</v>
      </c>
      <c r="B1377" s="342">
        <v>0.01</v>
      </c>
      <c r="C1377" s="342" t="s">
        <v>6953</v>
      </c>
      <c r="D1377" s="342" t="s">
        <v>1914</v>
      </c>
      <c r="E1377" s="342" t="s">
        <v>6950</v>
      </c>
      <c r="F1377" s="342" t="s">
        <v>7476</v>
      </c>
    </row>
    <row r="1378" spans="1:6">
      <c r="A1378" s="342" t="s">
        <v>2793</v>
      </c>
      <c r="B1378" s="342">
        <v>0.01</v>
      </c>
      <c r="C1378" s="342" t="s">
        <v>6953</v>
      </c>
      <c r="D1378" s="342" t="s">
        <v>1914</v>
      </c>
      <c r="E1378" s="342" t="s">
        <v>6950</v>
      </c>
      <c r="F1378" s="342" t="s">
        <v>7476</v>
      </c>
    </row>
    <row r="1379" spans="1:6">
      <c r="A1379" s="342" t="s">
        <v>2794</v>
      </c>
      <c r="B1379" s="342">
        <v>8.9999999999999993E-3</v>
      </c>
      <c r="C1379" s="342" t="s">
        <v>6952</v>
      </c>
      <c r="D1379" s="342" t="s">
        <v>1912</v>
      </c>
      <c r="E1379" s="342" t="s">
        <v>6950</v>
      </c>
      <c r="F1379" s="342" t="s">
        <v>7475</v>
      </c>
    </row>
    <row r="1380" spans="1:6">
      <c r="A1380" s="342" t="s">
        <v>2795</v>
      </c>
      <c r="B1380" s="342">
        <v>0.1</v>
      </c>
      <c r="C1380" s="342" t="s">
        <v>6968</v>
      </c>
      <c r="D1380" s="342" t="s">
        <v>1975</v>
      </c>
      <c r="E1380" s="342" t="s">
        <v>6950</v>
      </c>
      <c r="F1380" s="342" t="s">
        <v>7485</v>
      </c>
    </row>
    <row r="1381" spans="1:6">
      <c r="A1381" s="342" t="s">
        <v>2796</v>
      </c>
      <c r="B1381" s="342">
        <v>0.1</v>
      </c>
      <c r="C1381" s="342" t="s">
        <v>6968</v>
      </c>
      <c r="D1381" s="342" t="s">
        <v>1975</v>
      </c>
      <c r="E1381" s="342" t="s">
        <v>6950</v>
      </c>
      <c r="F1381" s="342" t="s">
        <v>7485</v>
      </c>
    </row>
    <row r="1382" spans="1:6">
      <c r="A1382" s="342" t="s">
        <v>2797</v>
      </c>
      <c r="B1382" s="342">
        <v>5.0000000000000001E-3</v>
      </c>
      <c r="C1382" s="342" t="s">
        <v>6980</v>
      </c>
      <c r="D1382" s="342" t="s">
        <v>1999</v>
      </c>
      <c r="E1382" s="342" t="s">
        <v>6950</v>
      </c>
      <c r="F1382" s="342" t="s">
        <v>7490</v>
      </c>
    </row>
    <row r="1383" spans="1:6">
      <c r="A1383" s="342" t="s">
        <v>2798</v>
      </c>
      <c r="B1383" s="342">
        <v>1E-3</v>
      </c>
      <c r="C1383" s="342" t="s">
        <v>6959</v>
      </c>
      <c r="D1383" s="342" t="s">
        <v>6960</v>
      </c>
      <c r="E1383" s="342" t="s">
        <v>6950</v>
      </c>
      <c r="F1383" s="342" t="s">
        <v>7480</v>
      </c>
    </row>
    <row r="1384" spans="1:6">
      <c r="A1384" s="342" t="s">
        <v>2799</v>
      </c>
      <c r="B1384" s="342">
        <v>1E-3</v>
      </c>
      <c r="C1384" s="342" t="s">
        <v>6959</v>
      </c>
      <c r="D1384" s="342" t="s">
        <v>6960</v>
      </c>
      <c r="E1384" s="342" t="s">
        <v>6950</v>
      </c>
      <c r="F1384" s="342" t="s">
        <v>7480</v>
      </c>
    </row>
    <row r="1385" spans="1:6">
      <c r="A1385" s="342" t="s">
        <v>2800</v>
      </c>
      <c r="B1385" s="342">
        <v>0.1</v>
      </c>
      <c r="C1385" s="342" t="s">
        <v>6957</v>
      </c>
      <c r="D1385" s="342" t="s">
        <v>1941</v>
      </c>
      <c r="E1385" s="342" t="s">
        <v>6950</v>
      </c>
      <c r="F1385" s="342" t="s">
        <v>7478</v>
      </c>
    </row>
    <row r="1386" spans="1:6">
      <c r="A1386" s="342" t="s">
        <v>2801</v>
      </c>
      <c r="B1386" s="342">
        <v>0.1</v>
      </c>
      <c r="C1386" s="342" t="s">
        <v>6977</v>
      </c>
      <c r="D1386" s="342" t="s">
        <v>6978</v>
      </c>
      <c r="E1386" s="342" t="s">
        <v>6950</v>
      </c>
      <c r="F1386" s="342" t="s">
        <v>7488</v>
      </c>
    </row>
    <row r="1387" spans="1:6">
      <c r="A1387" s="342" t="s">
        <v>2802</v>
      </c>
      <c r="B1387" s="342">
        <v>0.1</v>
      </c>
      <c r="C1387" s="342" t="s">
        <v>6977</v>
      </c>
      <c r="D1387" s="342" t="s">
        <v>6978</v>
      </c>
      <c r="E1387" s="342" t="s">
        <v>6950</v>
      </c>
      <c r="F1387" s="342" t="s">
        <v>7488</v>
      </c>
    </row>
    <row r="1388" spans="1:6">
      <c r="A1388" s="342" t="s">
        <v>2803</v>
      </c>
      <c r="B1388" s="342">
        <v>5.0000000000000001E-3</v>
      </c>
      <c r="C1388" s="342" t="s">
        <v>6980</v>
      </c>
      <c r="D1388" s="342" t="s">
        <v>1999</v>
      </c>
      <c r="E1388" s="342" t="s">
        <v>6950</v>
      </c>
      <c r="F1388" s="342" t="s">
        <v>7490</v>
      </c>
    </row>
    <row r="1389" spans="1:6">
      <c r="A1389" s="342" t="s">
        <v>2804</v>
      </c>
      <c r="B1389" s="342">
        <v>0.01</v>
      </c>
      <c r="C1389" s="342" t="s">
        <v>6953</v>
      </c>
      <c r="D1389" s="342" t="s">
        <v>1914</v>
      </c>
      <c r="E1389" s="342" t="s">
        <v>6950</v>
      </c>
      <c r="F1389" s="342" t="s">
        <v>7476</v>
      </c>
    </row>
    <row r="1390" spans="1:6">
      <c r="A1390" s="342" t="s">
        <v>2805</v>
      </c>
      <c r="B1390" s="342">
        <v>8.9999999999999993E-3</v>
      </c>
      <c r="C1390" s="342" t="s">
        <v>6952</v>
      </c>
      <c r="D1390" s="342" t="s">
        <v>1912</v>
      </c>
      <c r="E1390" s="342" t="s">
        <v>6950</v>
      </c>
      <c r="F1390" s="342" t="s">
        <v>7475</v>
      </c>
    </row>
    <row r="1391" spans="1:6">
      <c r="A1391" s="342" t="s">
        <v>2806</v>
      </c>
      <c r="B1391" s="342">
        <v>0.01</v>
      </c>
      <c r="C1391" s="342" t="s">
        <v>6953</v>
      </c>
      <c r="D1391" s="342" t="s">
        <v>1914</v>
      </c>
      <c r="E1391" s="342" t="s">
        <v>6950</v>
      </c>
      <c r="F1391" s="342" t="s">
        <v>7476</v>
      </c>
    </row>
    <row r="1392" spans="1:6">
      <c r="A1392" s="342" t="s">
        <v>4448</v>
      </c>
      <c r="B1392" s="342">
        <v>0.1</v>
      </c>
      <c r="C1392" s="342" t="s">
        <v>6971</v>
      </c>
      <c r="D1392" s="342" t="s">
        <v>6972</v>
      </c>
      <c r="E1392" s="342" t="s">
        <v>6950</v>
      </c>
      <c r="F1392" s="342" t="s">
        <v>7486</v>
      </c>
    </row>
    <row r="1393" spans="1:6">
      <c r="A1393" s="342" t="s">
        <v>4450</v>
      </c>
      <c r="B1393" s="342">
        <v>0.1</v>
      </c>
      <c r="C1393" s="342" t="s">
        <v>6971</v>
      </c>
      <c r="D1393" s="342" t="s">
        <v>6972</v>
      </c>
      <c r="E1393" s="342" t="s">
        <v>6950</v>
      </c>
      <c r="F1393" s="342" t="s">
        <v>7486</v>
      </c>
    </row>
    <row r="1394" spans="1:6">
      <c r="A1394" s="342" t="s">
        <v>7248</v>
      </c>
      <c r="B1394" s="342">
        <v>0.1</v>
      </c>
      <c r="C1394" s="342" t="s">
        <v>6971</v>
      </c>
      <c r="D1394" s="342" t="s">
        <v>6972</v>
      </c>
      <c r="E1394" s="342" t="s">
        <v>6950</v>
      </c>
      <c r="F1394" s="342" t="s">
        <v>7486</v>
      </c>
    </row>
    <row r="1395" spans="1:6">
      <c r="A1395" s="342" t="s">
        <v>2807</v>
      </c>
      <c r="B1395" s="342">
        <v>0.01</v>
      </c>
      <c r="C1395" s="342" t="s">
        <v>6951</v>
      </c>
      <c r="D1395" s="342" t="s">
        <v>477</v>
      </c>
      <c r="E1395" s="342" t="s">
        <v>6950</v>
      </c>
      <c r="F1395" s="342" t="s">
        <v>7474</v>
      </c>
    </row>
    <row r="1396" spans="1:6">
      <c r="A1396" s="342" t="s">
        <v>2808</v>
      </c>
      <c r="B1396" s="342">
        <v>0.01</v>
      </c>
      <c r="C1396" s="342" t="s">
        <v>6953</v>
      </c>
      <c r="D1396" s="342" t="s">
        <v>1914</v>
      </c>
      <c r="E1396" s="342" t="s">
        <v>6950</v>
      </c>
      <c r="F1396" s="342" t="s">
        <v>7476</v>
      </c>
    </row>
    <row r="1397" spans="1:6">
      <c r="A1397" s="342" t="s">
        <v>7249</v>
      </c>
      <c r="B1397" s="342">
        <v>0.1</v>
      </c>
      <c r="C1397" s="342" t="s">
        <v>6961</v>
      </c>
      <c r="D1397" s="342" t="s">
        <v>6962</v>
      </c>
      <c r="E1397" s="342" t="s">
        <v>6950</v>
      </c>
      <c r="F1397" s="342" t="s">
        <v>7481</v>
      </c>
    </row>
    <row r="1398" spans="1:6">
      <c r="A1398" s="342" t="s">
        <v>2809</v>
      </c>
      <c r="B1398" s="342">
        <v>0.1</v>
      </c>
      <c r="C1398" s="342" t="s">
        <v>6957</v>
      </c>
      <c r="D1398" s="342" t="s">
        <v>1941</v>
      </c>
      <c r="E1398" s="342" t="s">
        <v>6950</v>
      </c>
      <c r="F1398" s="342" t="s">
        <v>7478</v>
      </c>
    </row>
    <row r="1399" spans="1:6">
      <c r="A1399" s="342" t="s">
        <v>7250</v>
      </c>
      <c r="B1399" s="342">
        <v>0.1</v>
      </c>
      <c r="C1399" s="342" t="s">
        <v>6961</v>
      </c>
      <c r="D1399" s="342" t="s">
        <v>6962</v>
      </c>
      <c r="E1399" s="342" t="s">
        <v>6950</v>
      </c>
      <c r="F1399" s="342" t="s">
        <v>7481</v>
      </c>
    </row>
    <row r="1400" spans="1:6">
      <c r="A1400" s="342" t="s">
        <v>2810</v>
      </c>
      <c r="B1400" s="342">
        <v>0.01</v>
      </c>
      <c r="C1400" s="342" t="s">
        <v>6951</v>
      </c>
      <c r="D1400" s="342" t="s">
        <v>477</v>
      </c>
      <c r="E1400" s="342" t="s">
        <v>6950</v>
      </c>
      <c r="F1400" s="342" t="s">
        <v>7474</v>
      </c>
    </row>
    <row r="1401" spans="1:6">
      <c r="A1401" s="342" t="s">
        <v>2811</v>
      </c>
      <c r="B1401" s="342">
        <v>8.9999999999999993E-3</v>
      </c>
      <c r="C1401" s="342" t="s">
        <v>6952</v>
      </c>
      <c r="D1401" s="342" t="s">
        <v>1912</v>
      </c>
      <c r="E1401" s="342" t="s">
        <v>6950</v>
      </c>
      <c r="F1401" s="342" t="s">
        <v>7475</v>
      </c>
    </row>
    <row r="1402" spans="1:6">
      <c r="A1402" s="342" t="s">
        <v>2812</v>
      </c>
      <c r="B1402" s="342">
        <v>0.01</v>
      </c>
      <c r="C1402" s="342" t="s">
        <v>6953</v>
      </c>
      <c r="D1402" s="342" t="s">
        <v>1914</v>
      </c>
      <c r="E1402" s="342" t="s">
        <v>6950</v>
      </c>
      <c r="F1402" s="342" t="s">
        <v>7476</v>
      </c>
    </row>
    <row r="1403" spans="1:6">
      <c r="A1403" s="342" t="s">
        <v>2813</v>
      </c>
      <c r="B1403" s="342">
        <v>8.9999999999999993E-3</v>
      </c>
      <c r="C1403" s="342" t="s">
        <v>6952</v>
      </c>
      <c r="D1403" s="342" t="s">
        <v>1912</v>
      </c>
      <c r="E1403" s="342" t="s">
        <v>6950</v>
      </c>
      <c r="F1403" s="342" t="s">
        <v>7475</v>
      </c>
    </row>
    <row r="1404" spans="1:6">
      <c r="A1404" s="342" t="s">
        <v>2814</v>
      </c>
      <c r="B1404" s="342">
        <v>0.1</v>
      </c>
      <c r="C1404" s="342" t="s">
        <v>6968</v>
      </c>
      <c r="D1404" s="342" t="s">
        <v>1975</v>
      </c>
      <c r="E1404" s="342" t="s">
        <v>6950</v>
      </c>
      <c r="F1404" s="342" t="s">
        <v>7485</v>
      </c>
    </row>
    <row r="1405" spans="1:6">
      <c r="A1405" s="342" t="s">
        <v>4456</v>
      </c>
      <c r="B1405" s="342">
        <v>1E-3</v>
      </c>
      <c r="C1405" s="342" t="s">
        <v>6948</v>
      </c>
      <c r="D1405" s="342" t="s">
        <v>6949</v>
      </c>
      <c r="E1405" s="342" t="s">
        <v>6950</v>
      </c>
      <c r="F1405" s="342" t="s">
        <v>7473</v>
      </c>
    </row>
    <row r="1406" spans="1:6">
      <c r="A1406" s="342" t="s">
        <v>7251</v>
      </c>
      <c r="B1406" s="342">
        <v>1E-3</v>
      </c>
      <c r="C1406" s="342" t="s">
        <v>6948</v>
      </c>
      <c r="D1406" s="342" t="s">
        <v>6949</v>
      </c>
      <c r="E1406" s="342" t="s">
        <v>6950</v>
      </c>
      <c r="F1406" s="342" t="s">
        <v>7473</v>
      </c>
    </row>
    <row r="1407" spans="1:6">
      <c r="A1407" s="342" t="s">
        <v>7252</v>
      </c>
      <c r="B1407" s="342">
        <v>1E-3</v>
      </c>
      <c r="C1407" s="342" t="s">
        <v>6948</v>
      </c>
      <c r="D1407" s="342" t="s">
        <v>6949</v>
      </c>
      <c r="E1407" s="342" t="s">
        <v>6950</v>
      </c>
      <c r="F1407" s="342" t="s">
        <v>7473</v>
      </c>
    </row>
    <row r="1408" spans="1:6">
      <c r="A1408" s="342" t="s">
        <v>7253</v>
      </c>
      <c r="B1408" s="342">
        <v>1E-3</v>
      </c>
      <c r="C1408" s="342" t="s">
        <v>6948</v>
      </c>
      <c r="D1408" s="342" t="s">
        <v>6949</v>
      </c>
      <c r="E1408" s="342" t="s">
        <v>6950</v>
      </c>
      <c r="F1408" s="342" t="s">
        <v>7473</v>
      </c>
    </row>
    <row r="1409" spans="1:6">
      <c r="A1409" s="342" t="s">
        <v>4464</v>
      </c>
      <c r="B1409" s="342">
        <v>0.1</v>
      </c>
      <c r="C1409" s="342" t="s">
        <v>6971</v>
      </c>
      <c r="D1409" s="342" t="s">
        <v>6972</v>
      </c>
      <c r="E1409" s="342" t="s">
        <v>6950</v>
      </c>
      <c r="F1409" s="342" t="s">
        <v>7486</v>
      </c>
    </row>
    <row r="1410" spans="1:6">
      <c r="A1410" s="342" t="s">
        <v>2815</v>
      </c>
      <c r="B1410" s="342">
        <v>0.1</v>
      </c>
      <c r="C1410" s="342" t="s">
        <v>7005</v>
      </c>
      <c r="D1410" s="342" t="s">
        <v>7006</v>
      </c>
      <c r="E1410" s="342" t="s">
        <v>6950</v>
      </c>
      <c r="F1410" s="342" t="s">
        <v>7497</v>
      </c>
    </row>
    <row r="1411" spans="1:6">
      <c r="A1411" s="342" t="s">
        <v>2816</v>
      </c>
      <c r="B1411" s="342">
        <v>0.01</v>
      </c>
      <c r="C1411" s="342" t="s">
        <v>6953</v>
      </c>
      <c r="D1411" s="342" t="s">
        <v>1914</v>
      </c>
      <c r="E1411" s="342" t="s">
        <v>6950</v>
      </c>
      <c r="F1411" s="342" t="s">
        <v>7476</v>
      </c>
    </row>
    <row r="1412" spans="1:6">
      <c r="A1412" s="342" t="s">
        <v>2817</v>
      </c>
      <c r="B1412" s="342">
        <v>0.01</v>
      </c>
      <c r="C1412" s="342" t="s">
        <v>6953</v>
      </c>
      <c r="D1412" s="342" t="s">
        <v>1914</v>
      </c>
      <c r="E1412" s="342" t="s">
        <v>6950</v>
      </c>
      <c r="F1412" s="342" t="s">
        <v>7476</v>
      </c>
    </row>
    <row r="1413" spans="1:6">
      <c r="A1413" s="342" t="s">
        <v>2817</v>
      </c>
      <c r="B1413" s="342">
        <v>0.1</v>
      </c>
      <c r="C1413" s="342" t="s">
        <v>7005</v>
      </c>
      <c r="D1413" s="342" t="s">
        <v>7006</v>
      </c>
      <c r="E1413" s="342" t="s">
        <v>6950</v>
      </c>
      <c r="F1413" s="342" t="s">
        <v>7497</v>
      </c>
    </row>
    <row r="1414" spans="1:6">
      <c r="A1414" s="342" t="s">
        <v>7254</v>
      </c>
      <c r="B1414" s="342">
        <v>1E-3</v>
      </c>
      <c r="C1414" s="342" t="s">
        <v>6948</v>
      </c>
      <c r="D1414" s="342" t="s">
        <v>6949</v>
      </c>
      <c r="E1414" s="342" t="s">
        <v>6950</v>
      </c>
      <c r="F1414" s="342" t="s">
        <v>7473</v>
      </c>
    </row>
    <row r="1415" spans="1:6">
      <c r="A1415" s="342" t="s">
        <v>7255</v>
      </c>
      <c r="B1415" s="342">
        <v>1E-3</v>
      </c>
      <c r="C1415" s="342" t="s">
        <v>6948</v>
      </c>
      <c r="D1415" s="342" t="s">
        <v>6949</v>
      </c>
      <c r="E1415" s="342" t="s">
        <v>6950</v>
      </c>
      <c r="F1415" s="342" t="s">
        <v>7473</v>
      </c>
    </row>
    <row r="1416" spans="1:6">
      <c r="A1416" s="342" t="s">
        <v>2818</v>
      </c>
      <c r="B1416" s="342">
        <v>0.1</v>
      </c>
      <c r="C1416" s="342" t="s">
        <v>6961</v>
      </c>
      <c r="D1416" s="342" t="s">
        <v>6962</v>
      </c>
      <c r="E1416" s="342" t="s">
        <v>6950</v>
      </c>
      <c r="F1416" s="342" t="s">
        <v>7481</v>
      </c>
    </row>
    <row r="1417" spans="1:6">
      <c r="A1417" s="342" t="s">
        <v>7256</v>
      </c>
      <c r="B1417" s="342">
        <v>1E-3</v>
      </c>
      <c r="C1417" s="342" t="s">
        <v>6948</v>
      </c>
      <c r="D1417" s="342" t="s">
        <v>6949</v>
      </c>
      <c r="E1417" s="342" t="s">
        <v>6950</v>
      </c>
      <c r="F1417" s="342" t="s">
        <v>7473</v>
      </c>
    </row>
    <row r="1418" spans="1:6">
      <c r="A1418" s="342" t="s">
        <v>2819</v>
      </c>
      <c r="B1418" s="342">
        <v>8.9999999999999993E-3</v>
      </c>
      <c r="C1418" s="342" t="s">
        <v>6952</v>
      </c>
      <c r="D1418" s="342" t="s">
        <v>1912</v>
      </c>
      <c r="E1418" s="342" t="s">
        <v>6950</v>
      </c>
      <c r="F1418" s="342" t="s">
        <v>7475</v>
      </c>
    </row>
    <row r="1419" spans="1:6">
      <c r="A1419" s="342" t="s">
        <v>2820</v>
      </c>
      <c r="B1419" s="342">
        <v>0.1</v>
      </c>
      <c r="C1419" s="342" t="s">
        <v>6997</v>
      </c>
      <c r="D1419" s="342" t="s">
        <v>6998</v>
      </c>
      <c r="E1419" s="342" t="s">
        <v>6950</v>
      </c>
      <c r="F1419" s="342" t="s">
        <v>7496</v>
      </c>
    </row>
    <row r="1420" spans="1:6">
      <c r="A1420" s="342" t="s">
        <v>2821</v>
      </c>
      <c r="B1420" s="342">
        <v>0.1</v>
      </c>
      <c r="C1420" s="342" t="s">
        <v>6968</v>
      </c>
      <c r="D1420" s="342" t="s">
        <v>1975</v>
      </c>
      <c r="E1420" s="342" t="s">
        <v>6950</v>
      </c>
      <c r="F1420" s="342" t="s">
        <v>7485</v>
      </c>
    </row>
    <row r="1421" spans="1:6">
      <c r="A1421" s="342" t="s">
        <v>2822</v>
      </c>
      <c r="B1421" s="342">
        <v>0.1</v>
      </c>
      <c r="C1421" s="342" t="s">
        <v>6957</v>
      </c>
      <c r="D1421" s="342" t="s">
        <v>1941</v>
      </c>
      <c r="E1421" s="342" t="s">
        <v>6950</v>
      </c>
      <c r="F1421" s="342" t="s">
        <v>7478</v>
      </c>
    </row>
    <row r="1422" spans="1:6">
      <c r="A1422" s="342" t="s">
        <v>2823</v>
      </c>
      <c r="B1422" s="342">
        <v>0.1</v>
      </c>
      <c r="C1422" s="342" t="s">
        <v>6968</v>
      </c>
      <c r="D1422" s="342" t="s">
        <v>1975</v>
      </c>
      <c r="E1422" s="342" t="s">
        <v>6950</v>
      </c>
      <c r="F1422" s="342" t="s">
        <v>7485</v>
      </c>
    </row>
    <row r="1423" spans="1:6">
      <c r="A1423" s="342" t="s">
        <v>2824</v>
      </c>
      <c r="B1423" s="342">
        <v>0.1</v>
      </c>
      <c r="C1423" s="342" t="s">
        <v>6968</v>
      </c>
      <c r="D1423" s="342" t="s">
        <v>1975</v>
      </c>
      <c r="E1423" s="342" t="s">
        <v>6950</v>
      </c>
      <c r="F1423" s="342" t="s">
        <v>7485</v>
      </c>
    </row>
    <row r="1424" spans="1:6">
      <c r="A1424" s="342" t="s">
        <v>7257</v>
      </c>
      <c r="B1424" s="342">
        <v>1E-3</v>
      </c>
      <c r="C1424" s="342" t="s">
        <v>6948</v>
      </c>
      <c r="D1424" s="342" t="s">
        <v>6949</v>
      </c>
      <c r="E1424" s="342" t="s">
        <v>6950</v>
      </c>
      <c r="F1424" s="342" t="s">
        <v>7473</v>
      </c>
    </row>
    <row r="1425" spans="1:6">
      <c r="A1425" s="342" t="s">
        <v>4471</v>
      </c>
      <c r="B1425" s="342">
        <v>1E-3</v>
      </c>
      <c r="C1425" s="342" t="s">
        <v>6948</v>
      </c>
      <c r="D1425" s="342" t="s">
        <v>6949</v>
      </c>
      <c r="E1425" s="342" t="s">
        <v>6950</v>
      </c>
      <c r="F1425" s="342" t="s">
        <v>7473</v>
      </c>
    </row>
    <row r="1426" spans="1:6">
      <c r="A1426" s="342" t="s">
        <v>2825</v>
      </c>
      <c r="B1426" s="342">
        <v>0.1</v>
      </c>
      <c r="C1426" s="342" t="s">
        <v>6968</v>
      </c>
      <c r="D1426" s="342" t="s">
        <v>1975</v>
      </c>
      <c r="E1426" s="342" t="s">
        <v>6950</v>
      </c>
      <c r="F1426" s="342" t="s">
        <v>7485</v>
      </c>
    </row>
    <row r="1427" spans="1:6">
      <c r="A1427" s="342" t="s">
        <v>2826</v>
      </c>
      <c r="B1427" s="342">
        <v>0.01</v>
      </c>
      <c r="C1427" s="342" t="s">
        <v>6953</v>
      </c>
      <c r="D1427" s="342" t="s">
        <v>1914</v>
      </c>
      <c r="E1427" s="342" t="s">
        <v>6950</v>
      </c>
      <c r="F1427" s="342" t="s">
        <v>7476</v>
      </c>
    </row>
    <row r="1428" spans="1:6">
      <c r="A1428" s="342" t="s">
        <v>2827</v>
      </c>
      <c r="B1428" s="342">
        <v>1E-3</v>
      </c>
      <c r="C1428" s="342" t="s">
        <v>7065</v>
      </c>
      <c r="D1428" s="342" t="s">
        <v>2334</v>
      </c>
      <c r="E1428" s="342" t="s">
        <v>6950</v>
      </c>
      <c r="F1428" s="342" t="s">
        <v>7501</v>
      </c>
    </row>
    <row r="1429" spans="1:6">
      <c r="A1429" s="342" t="s">
        <v>7258</v>
      </c>
      <c r="B1429" s="342">
        <v>1E-3</v>
      </c>
      <c r="C1429" s="342" t="s">
        <v>6948</v>
      </c>
      <c r="D1429" s="342" t="s">
        <v>6949</v>
      </c>
      <c r="E1429" s="342" t="s">
        <v>6950</v>
      </c>
      <c r="F1429" s="342" t="s">
        <v>7473</v>
      </c>
    </row>
    <row r="1430" spans="1:6">
      <c r="A1430" s="342" t="s">
        <v>2828</v>
      </c>
      <c r="B1430" s="342">
        <v>8.9999999999999993E-3</v>
      </c>
      <c r="C1430" s="342" t="s">
        <v>6952</v>
      </c>
      <c r="D1430" s="342" t="s">
        <v>1912</v>
      </c>
      <c r="E1430" s="342" t="s">
        <v>6950</v>
      </c>
      <c r="F1430" s="342" t="s">
        <v>7475</v>
      </c>
    </row>
    <row r="1431" spans="1:6">
      <c r="A1431" s="342" t="s">
        <v>2829</v>
      </c>
      <c r="B1431" s="342">
        <v>0.1</v>
      </c>
      <c r="C1431" s="342" t="s">
        <v>7005</v>
      </c>
      <c r="D1431" s="342" t="s">
        <v>7006</v>
      </c>
      <c r="E1431" s="342" t="s">
        <v>6950</v>
      </c>
      <c r="F1431" s="342" t="s">
        <v>7497</v>
      </c>
    </row>
    <row r="1432" spans="1:6">
      <c r="A1432" s="342" t="s">
        <v>2830</v>
      </c>
      <c r="B1432" s="342">
        <v>0.1</v>
      </c>
      <c r="C1432" s="342" t="s">
        <v>7005</v>
      </c>
      <c r="D1432" s="342" t="s">
        <v>7006</v>
      </c>
      <c r="E1432" s="342" t="s">
        <v>6950</v>
      </c>
      <c r="F1432" s="342" t="s">
        <v>7497</v>
      </c>
    </row>
    <row r="1433" spans="1:6">
      <c r="A1433" s="342" t="s">
        <v>2831</v>
      </c>
      <c r="B1433" s="342">
        <v>0.1</v>
      </c>
      <c r="C1433" s="342" t="s">
        <v>7005</v>
      </c>
      <c r="D1433" s="342" t="s">
        <v>7006</v>
      </c>
      <c r="E1433" s="342" t="s">
        <v>6950</v>
      </c>
      <c r="F1433" s="342" t="s">
        <v>7497</v>
      </c>
    </row>
    <row r="1434" spans="1:6">
      <c r="A1434" s="342" t="s">
        <v>2832</v>
      </c>
      <c r="B1434" s="342">
        <v>8.9999999999999993E-3</v>
      </c>
      <c r="C1434" s="342" t="s">
        <v>6952</v>
      </c>
      <c r="D1434" s="342" t="s">
        <v>1912</v>
      </c>
      <c r="E1434" s="342" t="s">
        <v>6950</v>
      </c>
      <c r="F1434" s="342" t="s">
        <v>7475</v>
      </c>
    </row>
    <row r="1435" spans="1:6">
      <c r="A1435" s="342" t="s">
        <v>2833</v>
      </c>
      <c r="B1435" s="342">
        <v>0.1</v>
      </c>
      <c r="C1435" s="342" t="s">
        <v>6957</v>
      </c>
      <c r="D1435" s="342" t="s">
        <v>1941</v>
      </c>
      <c r="E1435" s="342" t="s">
        <v>6950</v>
      </c>
      <c r="F1435" s="342" t="s">
        <v>7478</v>
      </c>
    </row>
    <row r="1436" spans="1:6">
      <c r="A1436" s="342" t="s">
        <v>2834</v>
      </c>
      <c r="B1436" s="342">
        <v>0.01</v>
      </c>
      <c r="C1436" s="342" t="s">
        <v>6953</v>
      </c>
      <c r="D1436" s="342" t="s">
        <v>1914</v>
      </c>
      <c r="E1436" s="342" t="s">
        <v>6950</v>
      </c>
      <c r="F1436" s="342" t="s">
        <v>7476</v>
      </c>
    </row>
    <row r="1437" spans="1:6">
      <c r="A1437" s="342" t="s">
        <v>2835</v>
      </c>
      <c r="B1437" s="342">
        <v>0.01</v>
      </c>
      <c r="C1437" s="342" t="s">
        <v>6953</v>
      </c>
      <c r="D1437" s="342" t="s">
        <v>1914</v>
      </c>
      <c r="E1437" s="342" t="s">
        <v>6950</v>
      </c>
      <c r="F1437" s="342" t="s">
        <v>7476</v>
      </c>
    </row>
    <row r="1438" spans="1:6">
      <c r="A1438" s="342" t="s">
        <v>2836</v>
      </c>
      <c r="B1438" s="342">
        <v>0.1</v>
      </c>
      <c r="C1438" s="342" t="s">
        <v>6957</v>
      </c>
      <c r="D1438" s="342" t="s">
        <v>1941</v>
      </c>
      <c r="E1438" s="342" t="s">
        <v>6950</v>
      </c>
      <c r="F1438" s="342" t="s">
        <v>7478</v>
      </c>
    </row>
    <row r="1439" spans="1:6">
      <c r="A1439" s="342" t="s">
        <v>2837</v>
      </c>
      <c r="B1439" s="342">
        <v>1E-3</v>
      </c>
      <c r="C1439" s="342" t="s">
        <v>6959</v>
      </c>
      <c r="D1439" s="342" t="s">
        <v>6960</v>
      </c>
      <c r="E1439" s="342" t="s">
        <v>6950</v>
      </c>
      <c r="F1439" s="342" t="s">
        <v>7480</v>
      </c>
    </row>
    <row r="1440" spans="1:6">
      <c r="A1440" s="342" t="s">
        <v>2838</v>
      </c>
      <c r="B1440" s="342">
        <v>0.1</v>
      </c>
      <c r="C1440" s="342" t="s">
        <v>7005</v>
      </c>
      <c r="D1440" s="342" t="s">
        <v>7006</v>
      </c>
      <c r="E1440" s="342" t="s">
        <v>6950</v>
      </c>
      <c r="F1440" s="342" t="s">
        <v>7497</v>
      </c>
    </row>
    <row r="1441" spans="1:6">
      <c r="A1441" s="342" t="s">
        <v>4479</v>
      </c>
      <c r="B1441" s="342">
        <v>1E-3</v>
      </c>
      <c r="C1441" s="342" t="s">
        <v>6948</v>
      </c>
      <c r="D1441" s="342" t="s">
        <v>6949</v>
      </c>
      <c r="E1441" s="342" t="s">
        <v>6950</v>
      </c>
      <c r="F1441" s="342" t="s">
        <v>7473</v>
      </c>
    </row>
    <row r="1442" spans="1:6">
      <c r="A1442" s="342" t="s">
        <v>2839</v>
      </c>
      <c r="B1442" s="342">
        <v>1E-3</v>
      </c>
      <c r="C1442" s="342" t="s">
        <v>6959</v>
      </c>
      <c r="D1442" s="342" t="s">
        <v>6960</v>
      </c>
      <c r="E1442" s="342" t="s">
        <v>6950</v>
      </c>
      <c r="F1442" s="342" t="s">
        <v>7480</v>
      </c>
    </row>
    <row r="1443" spans="1:6">
      <c r="A1443" s="342" t="s">
        <v>4480</v>
      </c>
      <c r="B1443" s="342">
        <v>1E-3</v>
      </c>
      <c r="C1443" s="342" t="s">
        <v>6948</v>
      </c>
      <c r="D1443" s="342" t="s">
        <v>6949</v>
      </c>
      <c r="E1443" s="342" t="s">
        <v>6950</v>
      </c>
      <c r="F1443" s="342" t="s">
        <v>7473</v>
      </c>
    </row>
    <row r="1444" spans="1:6">
      <c r="A1444" s="342" t="s">
        <v>2840</v>
      </c>
      <c r="B1444" s="342">
        <v>0.1</v>
      </c>
      <c r="C1444" s="342" t="s">
        <v>6964</v>
      </c>
      <c r="D1444" s="342" t="s">
        <v>6965</v>
      </c>
      <c r="E1444" s="342" t="s">
        <v>6950</v>
      </c>
      <c r="F1444" s="342" t="s">
        <v>7483</v>
      </c>
    </row>
    <row r="1445" spans="1:6">
      <c r="A1445" s="342" t="s">
        <v>4481</v>
      </c>
      <c r="B1445" s="342">
        <v>1E-3</v>
      </c>
      <c r="C1445" s="342" t="s">
        <v>6948</v>
      </c>
      <c r="D1445" s="342" t="s">
        <v>6949</v>
      </c>
      <c r="E1445" s="342" t="s">
        <v>6950</v>
      </c>
      <c r="F1445" s="342" t="s">
        <v>7473</v>
      </c>
    </row>
    <row r="1446" spans="1:6">
      <c r="A1446" s="342" t="s">
        <v>2841</v>
      </c>
      <c r="B1446" s="342">
        <v>0.1</v>
      </c>
      <c r="C1446" s="342" t="s">
        <v>6968</v>
      </c>
      <c r="D1446" s="342" t="s">
        <v>1975</v>
      </c>
      <c r="E1446" s="342" t="s">
        <v>6950</v>
      </c>
      <c r="F1446" s="342" t="s">
        <v>7485</v>
      </c>
    </row>
    <row r="1447" spans="1:6">
      <c r="A1447" s="342" t="s">
        <v>7259</v>
      </c>
      <c r="B1447" s="342">
        <v>1E-3</v>
      </c>
      <c r="C1447" s="342" t="s">
        <v>6948</v>
      </c>
      <c r="D1447" s="342" t="s">
        <v>6949</v>
      </c>
      <c r="E1447" s="342" t="s">
        <v>6950</v>
      </c>
      <c r="F1447" s="342" t="s">
        <v>7473</v>
      </c>
    </row>
    <row r="1448" spans="1:6">
      <c r="A1448" s="342" t="s">
        <v>2842</v>
      </c>
      <c r="B1448" s="342">
        <v>0.01</v>
      </c>
      <c r="C1448" s="342" t="s">
        <v>6953</v>
      </c>
      <c r="D1448" s="342" t="s">
        <v>1914</v>
      </c>
      <c r="E1448" s="342" t="s">
        <v>6950</v>
      </c>
      <c r="F1448" s="342" t="s">
        <v>7476</v>
      </c>
    </row>
    <row r="1449" spans="1:6">
      <c r="A1449" s="342" t="s">
        <v>2843</v>
      </c>
      <c r="B1449" s="342">
        <v>0.01</v>
      </c>
      <c r="C1449" s="342" t="s">
        <v>6951</v>
      </c>
      <c r="D1449" s="342" t="s">
        <v>477</v>
      </c>
      <c r="E1449" s="342" t="s">
        <v>6950</v>
      </c>
      <c r="F1449" s="342" t="s">
        <v>7474</v>
      </c>
    </row>
    <row r="1450" spans="1:6">
      <c r="A1450" s="342" t="s">
        <v>2844</v>
      </c>
      <c r="B1450" s="342">
        <v>8.9999999999999993E-3</v>
      </c>
      <c r="C1450" s="342" t="s">
        <v>6952</v>
      </c>
      <c r="D1450" s="342" t="s">
        <v>1912</v>
      </c>
      <c r="E1450" s="342" t="s">
        <v>6950</v>
      </c>
      <c r="F1450" s="342" t="s">
        <v>7475</v>
      </c>
    </row>
    <row r="1451" spans="1:6">
      <c r="A1451" s="342" t="s">
        <v>2845</v>
      </c>
      <c r="B1451" s="342">
        <v>0.01</v>
      </c>
      <c r="C1451" s="342" t="s">
        <v>6953</v>
      </c>
      <c r="D1451" s="342" t="s">
        <v>1914</v>
      </c>
      <c r="E1451" s="342" t="s">
        <v>6950</v>
      </c>
      <c r="F1451" s="342" t="s">
        <v>7476</v>
      </c>
    </row>
    <row r="1452" spans="1:6">
      <c r="A1452" s="342" t="s">
        <v>2846</v>
      </c>
      <c r="B1452" s="342">
        <v>0.01</v>
      </c>
      <c r="C1452" s="342" t="s">
        <v>6953</v>
      </c>
      <c r="D1452" s="342" t="s">
        <v>1914</v>
      </c>
      <c r="E1452" s="342" t="s">
        <v>6950</v>
      </c>
      <c r="F1452" s="342" t="s">
        <v>7476</v>
      </c>
    </row>
    <row r="1453" spans="1:6">
      <c r="A1453" s="342" t="s">
        <v>2847</v>
      </c>
      <c r="B1453" s="342">
        <v>0.1</v>
      </c>
      <c r="C1453" s="342" t="s">
        <v>6968</v>
      </c>
      <c r="D1453" s="342" t="s">
        <v>1975</v>
      </c>
      <c r="E1453" s="342" t="s">
        <v>6950</v>
      </c>
      <c r="F1453" s="342" t="s">
        <v>7485</v>
      </c>
    </row>
    <row r="1454" spans="1:6">
      <c r="A1454" s="342" t="s">
        <v>2848</v>
      </c>
      <c r="B1454" s="342">
        <v>0.1</v>
      </c>
      <c r="C1454" s="342" t="s">
        <v>6958</v>
      </c>
      <c r="D1454" s="342" t="s">
        <v>1943</v>
      </c>
      <c r="E1454" s="342" t="s">
        <v>6950</v>
      </c>
      <c r="F1454" s="342" t="s">
        <v>7479</v>
      </c>
    </row>
    <row r="1455" spans="1:6">
      <c r="A1455" s="342" t="s">
        <v>2849</v>
      </c>
      <c r="B1455" s="342">
        <v>0.01</v>
      </c>
      <c r="C1455" s="342" t="s">
        <v>6953</v>
      </c>
      <c r="D1455" s="342" t="s">
        <v>1914</v>
      </c>
      <c r="E1455" s="342" t="s">
        <v>6950</v>
      </c>
      <c r="F1455" s="342" t="s">
        <v>7476</v>
      </c>
    </row>
    <row r="1456" spans="1:6">
      <c r="A1456" s="342" t="s">
        <v>7260</v>
      </c>
      <c r="B1456" s="342">
        <v>0.1</v>
      </c>
      <c r="C1456" s="342" t="s">
        <v>7092</v>
      </c>
      <c r="D1456" s="342" t="s">
        <v>7093</v>
      </c>
      <c r="E1456" s="342" t="s">
        <v>6950</v>
      </c>
      <c r="F1456" s="342" t="s">
        <v>7502</v>
      </c>
    </row>
    <row r="1457" spans="1:6">
      <c r="A1457" s="342" t="s">
        <v>2850</v>
      </c>
      <c r="B1457" s="342">
        <v>0.01</v>
      </c>
      <c r="C1457" s="342" t="s">
        <v>6953</v>
      </c>
      <c r="D1457" s="342" t="s">
        <v>1914</v>
      </c>
      <c r="E1457" s="342" t="s">
        <v>6950</v>
      </c>
      <c r="F1457" s="342" t="s">
        <v>7476</v>
      </c>
    </row>
    <row r="1458" spans="1:6">
      <c r="A1458" s="342" t="s">
        <v>2851</v>
      </c>
      <c r="B1458" s="342">
        <v>0.1</v>
      </c>
      <c r="C1458" s="342" t="s">
        <v>6964</v>
      </c>
      <c r="D1458" s="342" t="s">
        <v>6965</v>
      </c>
      <c r="E1458" s="342" t="s">
        <v>6950</v>
      </c>
      <c r="F1458" s="342" t="s">
        <v>7483</v>
      </c>
    </row>
    <row r="1459" spans="1:6">
      <c r="A1459" s="342" t="s">
        <v>2852</v>
      </c>
      <c r="B1459" s="342">
        <v>0.01</v>
      </c>
      <c r="C1459" s="342" t="s">
        <v>6953</v>
      </c>
      <c r="D1459" s="342" t="s">
        <v>1914</v>
      </c>
      <c r="E1459" s="342" t="s">
        <v>6950</v>
      </c>
      <c r="F1459" s="342" t="s">
        <v>7476</v>
      </c>
    </row>
    <row r="1460" spans="1:6">
      <c r="A1460" s="342" t="s">
        <v>2853</v>
      </c>
      <c r="B1460" s="342">
        <v>0.01</v>
      </c>
      <c r="C1460" s="342" t="s">
        <v>6953</v>
      </c>
      <c r="D1460" s="342" t="s">
        <v>1914</v>
      </c>
      <c r="E1460" s="342" t="s">
        <v>6950</v>
      </c>
      <c r="F1460" s="342" t="s">
        <v>7476</v>
      </c>
    </row>
    <row r="1461" spans="1:6">
      <c r="A1461" s="342" t="s">
        <v>7261</v>
      </c>
      <c r="B1461" s="342">
        <v>1E-3</v>
      </c>
      <c r="C1461" s="342" t="s">
        <v>6948</v>
      </c>
      <c r="D1461" s="342" t="s">
        <v>6949</v>
      </c>
      <c r="E1461" s="342" t="s">
        <v>6950</v>
      </c>
      <c r="F1461" s="342" t="s">
        <v>7473</v>
      </c>
    </row>
    <row r="1462" spans="1:6">
      <c r="A1462" s="342" t="s">
        <v>2854</v>
      </c>
      <c r="B1462" s="342">
        <v>0.1</v>
      </c>
      <c r="C1462" s="342" t="s">
        <v>6957</v>
      </c>
      <c r="D1462" s="342" t="s">
        <v>1941</v>
      </c>
      <c r="E1462" s="342" t="s">
        <v>6950</v>
      </c>
      <c r="F1462" s="342" t="s">
        <v>7478</v>
      </c>
    </row>
    <row r="1463" spans="1:6">
      <c r="A1463" s="342" t="s">
        <v>2855</v>
      </c>
      <c r="B1463" s="342">
        <v>0.1</v>
      </c>
      <c r="C1463" s="342" t="s">
        <v>6957</v>
      </c>
      <c r="D1463" s="342" t="s">
        <v>1941</v>
      </c>
      <c r="E1463" s="342" t="s">
        <v>6950</v>
      </c>
      <c r="F1463" s="342" t="s">
        <v>7478</v>
      </c>
    </row>
    <row r="1464" spans="1:6">
      <c r="A1464" s="342" t="s">
        <v>2856</v>
      </c>
      <c r="B1464" s="342">
        <v>0.1</v>
      </c>
      <c r="C1464" s="342" t="s">
        <v>6957</v>
      </c>
      <c r="D1464" s="342" t="s">
        <v>1941</v>
      </c>
      <c r="E1464" s="342" t="s">
        <v>6950</v>
      </c>
      <c r="F1464" s="342" t="s">
        <v>7478</v>
      </c>
    </row>
    <row r="1465" spans="1:6">
      <c r="A1465" s="342" t="s">
        <v>2857</v>
      </c>
      <c r="B1465" s="342">
        <v>0.1</v>
      </c>
      <c r="C1465" s="342" t="s">
        <v>6957</v>
      </c>
      <c r="D1465" s="342" t="s">
        <v>1941</v>
      </c>
      <c r="E1465" s="342" t="s">
        <v>6950</v>
      </c>
      <c r="F1465" s="342" t="s">
        <v>7478</v>
      </c>
    </row>
    <row r="1466" spans="1:6">
      <c r="A1466" s="342" t="s">
        <v>2858</v>
      </c>
      <c r="B1466" s="342">
        <v>0.1</v>
      </c>
      <c r="C1466" s="342" t="s">
        <v>6957</v>
      </c>
      <c r="D1466" s="342" t="s">
        <v>1941</v>
      </c>
      <c r="E1466" s="342" t="s">
        <v>6950</v>
      </c>
      <c r="F1466" s="342" t="s">
        <v>7478</v>
      </c>
    </row>
    <row r="1467" spans="1:6">
      <c r="A1467" s="342" t="s">
        <v>2859</v>
      </c>
      <c r="B1467" s="342">
        <v>0.1</v>
      </c>
      <c r="C1467" s="342" t="s">
        <v>6957</v>
      </c>
      <c r="D1467" s="342" t="s">
        <v>1941</v>
      </c>
      <c r="E1467" s="342" t="s">
        <v>6950</v>
      </c>
      <c r="F1467" s="342" t="s">
        <v>7478</v>
      </c>
    </row>
    <row r="1468" spans="1:6">
      <c r="A1468" s="342" t="s">
        <v>2860</v>
      </c>
      <c r="B1468" s="342">
        <v>0.1</v>
      </c>
      <c r="C1468" s="342" t="s">
        <v>6957</v>
      </c>
      <c r="D1468" s="342" t="s">
        <v>1941</v>
      </c>
      <c r="E1468" s="342" t="s">
        <v>6950</v>
      </c>
      <c r="F1468" s="342" t="s">
        <v>7478</v>
      </c>
    </row>
    <row r="1469" spans="1:6">
      <c r="A1469" s="342" t="s">
        <v>2861</v>
      </c>
      <c r="B1469" s="342">
        <v>0.1</v>
      </c>
      <c r="C1469" s="342" t="s">
        <v>6957</v>
      </c>
      <c r="D1469" s="342" t="s">
        <v>1941</v>
      </c>
      <c r="E1469" s="342" t="s">
        <v>6950</v>
      </c>
      <c r="F1469" s="342" t="s">
        <v>7478</v>
      </c>
    </row>
    <row r="1470" spans="1:6">
      <c r="A1470" s="342" t="s">
        <v>2862</v>
      </c>
      <c r="B1470" s="342">
        <v>0.1</v>
      </c>
      <c r="C1470" s="342" t="s">
        <v>6957</v>
      </c>
      <c r="D1470" s="342" t="s">
        <v>1941</v>
      </c>
      <c r="E1470" s="342" t="s">
        <v>6950</v>
      </c>
      <c r="F1470" s="342" t="s">
        <v>7478</v>
      </c>
    </row>
    <row r="1471" spans="1:6">
      <c r="A1471" s="342" t="s">
        <v>2863</v>
      </c>
      <c r="B1471" s="342">
        <v>1</v>
      </c>
      <c r="C1471" s="342" t="s">
        <v>7262</v>
      </c>
      <c r="D1471" s="342" t="s">
        <v>2864</v>
      </c>
      <c r="E1471" s="342" t="s">
        <v>6950</v>
      </c>
      <c r="F1471" s="342" t="s">
        <v>7504</v>
      </c>
    </row>
    <row r="1472" spans="1:6">
      <c r="A1472" s="342" t="s">
        <v>2865</v>
      </c>
      <c r="B1472" s="342">
        <v>0.01</v>
      </c>
      <c r="C1472" s="342" t="s">
        <v>6953</v>
      </c>
      <c r="D1472" s="342" t="s">
        <v>1914</v>
      </c>
      <c r="E1472" s="342" t="s">
        <v>6950</v>
      </c>
      <c r="F1472" s="342" t="s">
        <v>7476</v>
      </c>
    </row>
    <row r="1473" spans="1:6">
      <c r="A1473" s="342" t="s">
        <v>2866</v>
      </c>
      <c r="B1473" s="342">
        <v>0.01</v>
      </c>
      <c r="C1473" s="342" t="s">
        <v>6953</v>
      </c>
      <c r="D1473" s="342" t="s">
        <v>1914</v>
      </c>
      <c r="E1473" s="342" t="s">
        <v>6950</v>
      </c>
      <c r="F1473" s="342" t="s">
        <v>7476</v>
      </c>
    </row>
    <row r="1474" spans="1:6">
      <c r="A1474" s="342" t="s">
        <v>2867</v>
      </c>
      <c r="B1474" s="342">
        <v>8.9999999999999993E-3</v>
      </c>
      <c r="C1474" s="342" t="s">
        <v>6952</v>
      </c>
      <c r="D1474" s="342" t="s">
        <v>1912</v>
      </c>
      <c r="E1474" s="342" t="s">
        <v>6950</v>
      </c>
      <c r="F1474" s="342" t="s">
        <v>7475</v>
      </c>
    </row>
    <row r="1475" spans="1:6">
      <c r="A1475" s="342" t="s">
        <v>2868</v>
      </c>
      <c r="B1475" s="342">
        <v>0.01</v>
      </c>
      <c r="C1475" s="342" t="s">
        <v>6953</v>
      </c>
      <c r="D1475" s="342" t="s">
        <v>1914</v>
      </c>
      <c r="E1475" s="342" t="s">
        <v>6950</v>
      </c>
      <c r="F1475" s="342" t="s">
        <v>7476</v>
      </c>
    </row>
    <row r="1476" spans="1:6">
      <c r="A1476" s="342" t="s">
        <v>2869</v>
      </c>
      <c r="B1476" s="342">
        <v>0.01</v>
      </c>
      <c r="C1476" s="342" t="s">
        <v>6953</v>
      </c>
      <c r="D1476" s="342" t="s">
        <v>1914</v>
      </c>
      <c r="E1476" s="342" t="s">
        <v>6950</v>
      </c>
      <c r="F1476" s="342" t="s">
        <v>7476</v>
      </c>
    </row>
    <row r="1477" spans="1:6">
      <c r="A1477" s="342" t="s">
        <v>2870</v>
      </c>
      <c r="B1477" s="342">
        <v>8.9999999999999993E-3</v>
      </c>
      <c r="C1477" s="342" t="s">
        <v>6952</v>
      </c>
      <c r="D1477" s="342" t="s">
        <v>1912</v>
      </c>
      <c r="E1477" s="342" t="s">
        <v>6950</v>
      </c>
      <c r="F1477" s="342" t="s">
        <v>7475</v>
      </c>
    </row>
    <row r="1478" spans="1:6">
      <c r="A1478" s="342" t="s">
        <v>2871</v>
      </c>
      <c r="B1478" s="342">
        <v>0.1</v>
      </c>
      <c r="C1478" s="342" t="s">
        <v>7026</v>
      </c>
      <c r="D1478" s="342" t="s">
        <v>7027</v>
      </c>
      <c r="E1478" s="342" t="s">
        <v>6950</v>
      </c>
      <c r="F1478" s="342" t="s">
        <v>7500</v>
      </c>
    </row>
    <row r="1479" spans="1:6">
      <c r="A1479" s="342" t="s">
        <v>2872</v>
      </c>
      <c r="B1479" s="342">
        <v>0.1</v>
      </c>
      <c r="C1479" s="342" t="s">
        <v>6961</v>
      </c>
      <c r="D1479" s="342" t="s">
        <v>6962</v>
      </c>
      <c r="E1479" s="342" t="s">
        <v>6950</v>
      </c>
      <c r="F1479" s="342" t="s">
        <v>7481</v>
      </c>
    </row>
    <row r="1480" spans="1:6">
      <c r="A1480" s="342" t="s">
        <v>2873</v>
      </c>
      <c r="B1480" s="342">
        <v>0.01</v>
      </c>
      <c r="C1480" s="342" t="s">
        <v>6953</v>
      </c>
      <c r="D1480" s="342" t="s">
        <v>1914</v>
      </c>
      <c r="E1480" s="342" t="s">
        <v>6950</v>
      </c>
      <c r="F1480" s="342" t="s">
        <v>7476</v>
      </c>
    </row>
    <row r="1481" spans="1:6">
      <c r="A1481" s="342" t="s">
        <v>7263</v>
      </c>
      <c r="B1481" s="342">
        <v>0.1</v>
      </c>
      <c r="C1481" s="342" t="s">
        <v>7018</v>
      </c>
      <c r="D1481" s="342" t="s">
        <v>2183</v>
      </c>
      <c r="E1481" s="342" t="s">
        <v>6950</v>
      </c>
      <c r="F1481" s="342" t="s">
        <v>7499</v>
      </c>
    </row>
    <row r="1482" spans="1:6">
      <c r="A1482" s="342" t="s">
        <v>4488</v>
      </c>
      <c r="B1482" s="342">
        <v>1E-3</v>
      </c>
      <c r="C1482" s="342" t="s">
        <v>6948</v>
      </c>
      <c r="D1482" s="342" t="s">
        <v>6949</v>
      </c>
      <c r="E1482" s="342" t="s">
        <v>6950</v>
      </c>
      <c r="F1482" s="342" t="s">
        <v>7473</v>
      </c>
    </row>
    <row r="1483" spans="1:6">
      <c r="A1483" s="342" t="s">
        <v>2874</v>
      </c>
      <c r="B1483" s="342">
        <v>0.1</v>
      </c>
      <c r="C1483" s="342" t="s">
        <v>6957</v>
      </c>
      <c r="D1483" s="342" t="s">
        <v>1941</v>
      </c>
      <c r="E1483" s="342" t="s">
        <v>6950</v>
      </c>
      <c r="F1483" s="342" t="s">
        <v>7478</v>
      </c>
    </row>
    <row r="1484" spans="1:6">
      <c r="A1484" s="342" t="s">
        <v>2875</v>
      </c>
      <c r="B1484" s="342">
        <v>0.01</v>
      </c>
      <c r="C1484" s="342" t="s">
        <v>6953</v>
      </c>
      <c r="D1484" s="342" t="s">
        <v>1914</v>
      </c>
      <c r="E1484" s="342" t="s">
        <v>6950</v>
      </c>
      <c r="F1484" s="342" t="s">
        <v>7476</v>
      </c>
    </row>
    <row r="1485" spans="1:6">
      <c r="A1485" s="342" t="s">
        <v>2876</v>
      </c>
      <c r="B1485" s="342">
        <v>0.01</v>
      </c>
      <c r="C1485" s="342" t="s">
        <v>6953</v>
      </c>
      <c r="D1485" s="342" t="s">
        <v>1914</v>
      </c>
      <c r="E1485" s="342" t="s">
        <v>6950</v>
      </c>
      <c r="F1485" s="342" t="s">
        <v>7476</v>
      </c>
    </row>
    <row r="1486" spans="1:6">
      <c r="A1486" s="342" t="s">
        <v>4489</v>
      </c>
      <c r="B1486" s="342">
        <v>1E-3</v>
      </c>
      <c r="C1486" s="342" t="s">
        <v>6948</v>
      </c>
      <c r="D1486" s="342" t="s">
        <v>6949</v>
      </c>
      <c r="E1486" s="342" t="s">
        <v>6950</v>
      </c>
      <c r="F1486" s="342" t="s">
        <v>7473</v>
      </c>
    </row>
    <row r="1487" spans="1:6">
      <c r="A1487" s="342" t="s">
        <v>2877</v>
      </c>
      <c r="B1487" s="342">
        <v>8.9999999999999993E-3</v>
      </c>
      <c r="C1487" s="342" t="s">
        <v>6952</v>
      </c>
      <c r="D1487" s="342" t="s">
        <v>1912</v>
      </c>
      <c r="E1487" s="342" t="s">
        <v>6950</v>
      </c>
      <c r="F1487" s="342" t="s">
        <v>7475</v>
      </c>
    </row>
    <row r="1488" spans="1:6">
      <c r="A1488" s="342" t="s">
        <v>2878</v>
      </c>
      <c r="B1488" s="342">
        <v>0.1</v>
      </c>
      <c r="C1488" s="342" t="s">
        <v>6957</v>
      </c>
      <c r="D1488" s="342" t="s">
        <v>1941</v>
      </c>
      <c r="E1488" s="342" t="s">
        <v>6950</v>
      </c>
      <c r="F1488" s="342" t="s">
        <v>7478</v>
      </c>
    </row>
    <row r="1489" spans="1:6">
      <c r="A1489" s="342" t="s">
        <v>2879</v>
      </c>
      <c r="B1489" s="342">
        <v>0.01</v>
      </c>
      <c r="C1489" s="342" t="s">
        <v>6953</v>
      </c>
      <c r="D1489" s="342" t="s">
        <v>1914</v>
      </c>
      <c r="E1489" s="342" t="s">
        <v>6950</v>
      </c>
      <c r="F1489" s="342" t="s">
        <v>7476</v>
      </c>
    </row>
    <row r="1490" spans="1:6">
      <c r="A1490" s="342" t="s">
        <v>2880</v>
      </c>
      <c r="B1490" s="342">
        <v>0.01</v>
      </c>
      <c r="C1490" s="342" t="s">
        <v>6953</v>
      </c>
      <c r="D1490" s="342" t="s">
        <v>1914</v>
      </c>
      <c r="E1490" s="342" t="s">
        <v>6950</v>
      </c>
      <c r="F1490" s="342" t="s">
        <v>7476</v>
      </c>
    </row>
    <row r="1491" spans="1:6">
      <c r="A1491" s="342" t="s">
        <v>7264</v>
      </c>
      <c r="B1491" s="342">
        <v>0.1</v>
      </c>
      <c r="C1491" s="342" t="s">
        <v>6977</v>
      </c>
      <c r="D1491" s="342" t="s">
        <v>6978</v>
      </c>
      <c r="E1491" s="342" t="s">
        <v>6950</v>
      </c>
      <c r="F1491" s="342" t="s">
        <v>7488</v>
      </c>
    </row>
    <row r="1492" spans="1:6">
      <c r="A1492" s="342" t="s">
        <v>2881</v>
      </c>
      <c r="B1492" s="342">
        <v>0.01</v>
      </c>
      <c r="C1492" s="342" t="s">
        <v>6953</v>
      </c>
      <c r="D1492" s="342" t="s">
        <v>1914</v>
      </c>
      <c r="E1492" s="342" t="s">
        <v>6950</v>
      </c>
      <c r="F1492" s="342" t="s">
        <v>7476</v>
      </c>
    </row>
    <row r="1493" spans="1:6">
      <c r="A1493" s="342" t="s">
        <v>2882</v>
      </c>
      <c r="B1493" s="342">
        <v>8.9999999999999993E-3</v>
      </c>
      <c r="C1493" s="342" t="s">
        <v>6952</v>
      </c>
      <c r="D1493" s="342" t="s">
        <v>1912</v>
      </c>
      <c r="E1493" s="342" t="s">
        <v>6950</v>
      </c>
      <c r="F1493" s="342" t="s">
        <v>7475</v>
      </c>
    </row>
    <row r="1494" spans="1:6">
      <c r="A1494" s="342" t="s">
        <v>2883</v>
      </c>
      <c r="B1494" s="342">
        <v>0.1</v>
      </c>
      <c r="C1494" s="342" t="s">
        <v>6977</v>
      </c>
      <c r="D1494" s="342" t="s">
        <v>6978</v>
      </c>
      <c r="E1494" s="342" t="s">
        <v>6950</v>
      </c>
      <c r="F1494" s="342" t="s">
        <v>7488</v>
      </c>
    </row>
    <row r="1495" spans="1:6">
      <c r="A1495" s="342" t="s">
        <v>4491</v>
      </c>
      <c r="B1495" s="342">
        <v>1E-3</v>
      </c>
      <c r="C1495" s="342" t="s">
        <v>6948</v>
      </c>
      <c r="D1495" s="342" t="s">
        <v>6949</v>
      </c>
      <c r="E1495" s="342" t="s">
        <v>6950</v>
      </c>
      <c r="F1495" s="342" t="s">
        <v>7473</v>
      </c>
    </row>
    <row r="1496" spans="1:6">
      <c r="A1496" s="342" t="s">
        <v>2884</v>
      </c>
      <c r="B1496" s="342">
        <v>0.1</v>
      </c>
      <c r="C1496" s="342" t="s">
        <v>6957</v>
      </c>
      <c r="D1496" s="342" t="s">
        <v>1941</v>
      </c>
      <c r="E1496" s="342" t="s">
        <v>6950</v>
      </c>
      <c r="F1496" s="342" t="s">
        <v>7478</v>
      </c>
    </row>
    <row r="1497" spans="1:6">
      <c r="A1497" s="342" t="s">
        <v>2885</v>
      </c>
      <c r="B1497" s="342">
        <v>0.1</v>
      </c>
      <c r="C1497" s="342" t="s">
        <v>6957</v>
      </c>
      <c r="D1497" s="342" t="s">
        <v>1941</v>
      </c>
      <c r="E1497" s="342" t="s">
        <v>6950</v>
      </c>
      <c r="F1497" s="342" t="s">
        <v>7478</v>
      </c>
    </row>
    <row r="1498" spans="1:6">
      <c r="A1498" s="342" t="s">
        <v>2886</v>
      </c>
      <c r="B1498" s="342">
        <v>0.1</v>
      </c>
      <c r="C1498" s="342" t="s">
        <v>6957</v>
      </c>
      <c r="D1498" s="342" t="s">
        <v>1941</v>
      </c>
      <c r="E1498" s="342" t="s">
        <v>6950</v>
      </c>
      <c r="F1498" s="342" t="s">
        <v>7478</v>
      </c>
    </row>
    <row r="1499" spans="1:6">
      <c r="A1499" s="342" t="s">
        <v>7265</v>
      </c>
      <c r="B1499" s="342">
        <v>1E-3</v>
      </c>
      <c r="C1499" s="342" t="s">
        <v>6948</v>
      </c>
      <c r="D1499" s="342" t="s">
        <v>6949</v>
      </c>
      <c r="E1499" s="342" t="s">
        <v>6950</v>
      </c>
      <c r="F1499" s="342" t="s">
        <v>7473</v>
      </c>
    </row>
    <row r="1500" spans="1:6">
      <c r="A1500" s="342" t="s">
        <v>7266</v>
      </c>
      <c r="B1500" s="342">
        <v>1E-3</v>
      </c>
      <c r="C1500" s="342" t="s">
        <v>6948</v>
      </c>
      <c r="D1500" s="342" t="s">
        <v>6949</v>
      </c>
      <c r="E1500" s="342" t="s">
        <v>6950</v>
      </c>
      <c r="F1500" s="342" t="s">
        <v>7473</v>
      </c>
    </row>
    <row r="1501" spans="1:6">
      <c r="A1501" s="342" t="s">
        <v>2887</v>
      </c>
      <c r="B1501" s="342">
        <v>0.1</v>
      </c>
      <c r="C1501" s="342" t="s">
        <v>6957</v>
      </c>
      <c r="D1501" s="342" t="s">
        <v>1941</v>
      </c>
      <c r="E1501" s="342" t="s">
        <v>6950</v>
      </c>
      <c r="F1501" s="342" t="s">
        <v>7478</v>
      </c>
    </row>
    <row r="1502" spans="1:6">
      <c r="A1502" s="342" t="s">
        <v>2888</v>
      </c>
      <c r="B1502" s="342">
        <v>0.1</v>
      </c>
      <c r="C1502" s="342" t="s">
        <v>6988</v>
      </c>
      <c r="D1502" s="342" t="s">
        <v>2033</v>
      </c>
      <c r="E1502" s="342" t="s">
        <v>6950</v>
      </c>
      <c r="F1502" s="342" t="s">
        <v>7492</v>
      </c>
    </row>
    <row r="1503" spans="1:6">
      <c r="A1503" s="342" t="s">
        <v>2889</v>
      </c>
      <c r="B1503" s="342">
        <v>0.1</v>
      </c>
      <c r="C1503" s="342" t="s">
        <v>6964</v>
      </c>
      <c r="D1503" s="342" t="s">
        <v>6965</v>
      </c>
      <c r="E1503" s="342" t="s">
        <v>6950</v>
      </c>
      <c r="F1503" s="342" t="s">
        <v>7483</v>
      </c>
    </row>
    <row r="1504" spans="1:6">
      <c r="A1504" s="342" t="s">
        <v>2890</v>
      </c>
      <c r="B1504" s="342">
        <v>8.9999999999999993E-3</v>
      </c>
      <c r="C1504" s="342" t="s">
        <v>6952</v>
      </c>
      <c r="D1504" s="342" t="s">
        <v>1912</v>
      </c>
      <c r="E1504" s="342" t="s">
        <v>6950</v>
      </c>
      <c r="F1504" s="342" t="s">
        <v>7475</v>
      </c>
    </row>
    <row r="1505" spans="1:6">
      <c r="A1505" s="342" t="s">
        <v>2891</v>
      </c>
      <c r="B1505" s="342">
        <v>1E-3</v>
      </c>
      <c r="C1505" s="342" t="s">
        <v>6959</v>
      </c>
      <c r="D1505" s="342" t="s">
        <v>6960</v>
      </c>
      <c r="E1505" s="342" t="s">
        <v>6950</v>
      </c>
      <c r="F1505" s="342" t="s">
        <v>7480</v>
      </c>
    </row>
    <row r="1506" spans="1:6">
      <c r="A1506" s="342" t="s">
        <v>2892</v>
      </c>
      <c r="B1506" s="342">
        <v>8.9999999999999993E-3</v>
      </c>
      <c r="C1506" s="342" t="s">
        <v>6952</v>
      </c>
      <c r="D1506" s="342" t="s">
        <v>1912</v>
      </c>
      <c r="E1506" s="342" t="s">
        <v>6950</v>
      </c>
      <c r="F1506" s="342" t="s">
        <v>7475</v>
      </c>
    </row>
    <row r="1507" spans="1:6">
      <c r="A1507" s="342" t="s">
        <v>2893</v>
      </c>
      <c r="B1507" s="342">
        <v>0.1</v>
      </c>
      <c r="C1507" s="342" t="s">
        <v>7005</v>
      </c>
      <c r="D1507" s="342" t="s">
        <v>7006</v>
      </c>
      <c r="E1507" s="342" t="s">
        <v>6950</v>
      </c>
      <c r="F1507" s="342" t="s">
        <v>7497</v>
      </c>
    </row>
    <row r="1508" spans="1:6">
      <c r="A1508" s="342" t="s">
        <v>3541</v>
      </c>
      <c r="B1508" s="342">
        <v>0.1</v>
      </c>
      <c r="C1508" s="342" t="s">
        <v>6966</v>
      </c>
      <c r="D1508" s="342" t="s">
        <v>1968</v>
      </c>
      <c r="E1508" s="342" t="s">
        <v>6950</v>
      </c>
      <c r="F1508" s="342" t="s">
        <v>7484</v>
      </c>
    </row>
    <row r="1509" spans="1:6">
      <c r="A1509" s="342" t="s">
        <v>6541</v>
      </c>
      <c r="B1509" s="342">
        <v>0.1</v>
      </c>
      <c r="C1509" s="342" t="s">
        <v>6955</v>
      </c>
      <c r="D1509" s="342" t="s">
        <v>6540</v>
      </c>
      <c r="E1509" s="342" t="s">
        <v>6950</v>
      </c>
      <c r="F1509" s="342" t="s">
        <v>7477</v>
      </c>
    </row>
    <row r="1510" spans="1:6">
      <c r="A1510" s="342" t="s">
        <v>2894</v>
      </c>
      <c r="B1510" s="342">
        <v>8.9999999999999993E-3</v>
      </c>
      <c r="C1510" s="342" t="s">
        <v>6952</v>
      </c>
      <c r="D1510" s="342" t="s">
        <v>1912</v>
      </c>
      <c r="E1510" s="342" t="s">
        <v>6950</v>
      </c>
      <c r="F1510" s="342" t="s">
        <v>7475</v>
      </c>
    </row>
    <row r="1511" spans="1:6">
      <c r="A1511" s="342" t="s">
        <v>2895</v>
      </c>
      <c r="B1511" s="342">
        <v>8.9999999999999993E-3</v>
      </c>
      <c r="C1511" s="342" t="s">
        <v>6952</v>
      </c>
      <c r="D1511" s="342" t="s">
        <v>1912</v>
      </c>
      <c r="E1511" s="342" t="s">
        <v>6950</v>
      </c>
      <c r="F1511" s="342" t="s">
        <v>7475</v>
      </c>
    </row>
    <row r="1512" spans="1:6">
      <c r="A1512" s="342" t="s">
        <v>2896</v>
      </c>
      <c r="B1512" s="342">
        <v>1E-3</v>
      </c>
      <c r="C1512" s="342" t="s">
        <v>6959</v>
      </c>
      <c r="D1512" s="342" t="s">
        <v>6960</v>
      </c>
      <c r="E1512" s="342" t="s">
        <v>6950</v>
      </c>
      <c r="F1512" s="342" t="s">
        <v>7480</v>
      </c>
    </row>
    <row r="1513" spans="1:6">
      <c r="A1513" s="342" t="s">
        <v>2897</v>
      </c>
      <c r="B1513" s="342">
        <v>0.1</v>
      </c>
      <c r="C1513" s="342" t="s">
        <v>6957</v>
      </c>
      <c r="D1513" s="342" t="s">
        <v>1941</v>
      </c>
      <c r="E1513" s="342" t="s">
        <v>6950</v>
      </c>
      <c r="F1513" s="342" t="s">
        <v>7478</v>
      </c>
    </row>
    <row r="1514" spans="1:6">
      <c r="A1514" s="342" t="s">
        <v>4505</v>
      </c>
      <c r="B1514" s="342">
        <v>1E-3</v>
      </c>
      <c r="C1514" s="342" t="s">
        <v>6948</v>
      </c>
      <c r="D1514" s="342" t="s">
        <v>6949</v>
      </c>
      <c r="E1514" s="342" t="s">
        <v>6950</v>
      </c>
      <c r="F1514" s="342" t="s">
        <v>7473</v>
      </c>
    </row>
    <row r="1515" spans="1:6">
      <c r="A1515" s="342" t="s">
        <v>2898</v>
      </c>
      <c r="B1515" s="342">
        <v>0.1</v>
      </c>
      <c r="C1515" s="342" t="s">
        <v>6961</v>
      </c>
      <c r="D1515" s="342" t="s">
        <v>6962</v>
      </c>
      <c r="E1515" s="342" t="s">
        <v>6950</v>
      </c>
      <c r="F1515" s="342" t="s">
        <v>7481</v>
      </c>
    </row>
    <row r="1516" spans="1:6">
      <c r="A1516" s="342" t="s">
        <v>7267</v>
      </c>
      <c r="B1516" s="342">
        <v>1E-3</v>
      </c>
      <c r="C1516" s="342" t="s">
        <v>6948</v>
      </c>
      <c r="D1516" s="342" t="s">
        <v>6949</v>
      </c>
      <c r="E1516" s="342" t="s">
        <v>6950</v>
      </c>
      <c r="F1516" s="342" t="s">
        <v>7473</v>
      </c>
    </row>
    <row r="1517" spans="1:6">
      <c r="A1517" s="342" t="s">
        <v>2899</v>
      </c>
      <c r="B1517" s="342">
        <v>0.01</v>
      </c>
      <c r="C1517" s="342" t="s">
        <v>6953</v>
      </c>
      <c r="D1517" s="342" t="s">
        <v>1914</v>
      </c>
      <c r="E1517" s="342" t="s">
        <v>6950</v>
      </c>
      <c r="F1517" s="342" t="s">
        <v>7476</v>
      </c>
    </row>
    <row r="1518" spans="1:6">
      <c r="A1518" s="342" t="s">
        <v>2900</v>
      </c>
      <c r="B1518" s="342">
        <v>5.0000000000000001E-3</v>
      </c>
      <c r="C1518" s="342" t="s">
        <v>6980</v>
      </c>
      <c r="D1518" s="342" t="s">
        <v>1999</v>
      </c>
      <c r="E1518" s="342" t="s">
        <v>6950</v>
      </c>
      <c r="F1518" s="342" t="s">
        <v>7490</v>
      </c>
    </row>
    <row r="1519" spans="1:6">
      <c r="A1519" s="342" t="s">
        <v>2901</v>
      </c>
      <c r="B1519" s="342">
        <v>8.9999999999999993E-3</v>
      </c>
      <c r="C1519" s="342" t="s">
        <v>6952</v>
      </c>
      <c r="D1519" s="342" t="s">
        <v>1912</v>
      </c>
      <c r="E1519" s="342" t="s">
        <v>6950</v>
      </c>
      <c r="F1519" s="342" t="s">
        <v>7475</v>
      </c>
    </row>
    <row r="1520" spans="1:6">
      <c r="A1520" s="342" t="s">
        <v>2902</v>
      </c>
      <c r="B1520" s="342">
        <v>8.9999999999999993E-3</v>
      </c>
      <c r="C1520" s="342" t="s">
        <v>6952</v>
      </c>
      <c r="D1520" s="342" t="s">
        <v>1912</v>
      </c>
      <c r="E1520" s="342" t="s">
        <v>6950</v>
      </c>
      <c r="F1520" s="342" t="s">
        <v>7475</v>
      </c>
    </row>
    <row r="1521" spans="1:6">
      <c r="A1521" s="342" t="s">
        <v>2903</v>
      </c>
      <c r="B1521" s="342">
        <v>8.9999999999999993E-3</v>
      </c>
      <c r="C1521" s="342" t="s">
        <v>6952</v>
      </c>
      <c r="D1521" s="342" t="s">
        <v>1912</v>
      </c>
      <c r="E1521" s="342" t="s">
        <v>6950</v>
      </c>
      <c r="F1521" s="342" t="s">
        <v>7475</v>
      </c>
    </row>
    <row r="1522" spans="1:6">
      <c r="A1522" s="342" t="s">
        <v>4509</v>
      </c>
      <c r="B1522" s="342">
        <v>0.1</v>
      </c>
      <c r="C1522" s="342" t="s">
        <v>7268</v>
      </c>
      <c r="D1522" s="342" t="s">
        <v>7269</v>
      </c>
      <c r="E1522" s="342" t="s">
        <v>6950</v>
      </c>
      <c r="F1522" s="342" t="s">
        <v>7505</v>
      </c>
    </row>
    <row r="1523" spans="1:6">
      <c r="A1523" s="342" t="s">
        <v>3542</v>
      </c>
      <c r="B1523" s="342">
        <v>0.1</v>
      </c>
      <c r="C1523" s="342" t="s">
        <v>6992</v>
      </c>
      <c r="D1523" s="342" t="s">
        <v>6993</v>
      </c>
      <c r="E1523" s="342" t="s">
        <v>6950</v>
      </c>
      <c r="F1523" s="342" t="s">
        <v>7494</v>
      </c>
    </row>
    <row r="1524" spans="1:6">
      <c r="A1524" s="342" t="s">
        <v>2904</v>
      </c>
      <c r="B1524" s="342">
        <v>8.9999999999999993E-3</v>
      </c>
      <c r="C1524" s="342" t="s">
        <v>6952</v>
      </c>
      <c r="D1524" s="342" t="s">
        <v>1912</v>
      </c>
      <c r="E1524" s="342" t="s">
        <v>6950</v>
      </c>
      <c r="F1524" s="342" t="s">
        <v>7475</v>
      </c>
    </row>
    <row r="1525" spans="1:6">
      <c r="A1525" s="342" t="s">
        <v>2905</v>
      </c>
      <c r="B1525" s="342">
        <v>8.9999999999999993E-3</v>
      </c>
      <c r="C1525" s="342" t="s">
        <v>6952</v>
      </c>
      <c r="D1525" s="342" t="s">
        <v>1912</v>
      </c>
      <c r="E1525" s="342" t="s">
        <v>6950</v>
      </c>
      <c r="F1525" s="342" t="s">
        <v>7475</v>
      </c>
    </row>
    <row r="1526" spans="1:6">
      <c r="A1526" s="342" t="s">
        <v>2906</v>
      </c>
      <c r="B1526" s="342">
        <v>0.01</v>
      </c>
      <c r="C1526" s="342" t="s">
        <v>6953</v>
      </c>
      <c r="D1526" s="342" t="s">
        <v>1914</v>
      </c>
      <c r="E1526" s="342" t="s">
        <v>6950</v>
      </c>
      <c r="F1526" s="342" t="s">
        <v>7476</v>
      </c>
    </row>
    <row r="1527" spans="1:6">
      <c r="A1527" s="342" t="s">
        <v>7270</v>
      </c>
      <c r="B1527" s="342">
        <v>1E-3</v>
      </c>
      <c r="C1527" s="342" t="s">
        <v>6948</v>
      </c>
      <c r="D1527" s="342" t="s">
        <v>6949</v>
      </c>
      <c r="E1527" s="342" t="s">
        <v>6950</v>
      </c>
      <c r="F1527" s="342" t="s">
        <v>7473</v>
      </c>
    </row>
    <row r="1528" spans="1:6">
      <c r="A1528" s="342" t="s">
        <v>2907</v>
      </c>
      <c r="B1528" s="342">
        <v>8.9999999999999993E-3</v>
      </c>
      <c r="C1528" s="342" t="s">
        <v>6952</v>
      </c>
      <c r="D1528" s="342" t="s">
        <v>1912</v>
      </c>
      <c r="E1528" s="342" t="s">
        <v>6950</v>
      </c>
      <c r="F1528" s="342" t="s">
        <v>7475</v>
      </c>
    </row>
    <row r="1529" spans="1:6">
      <c r="A1529" s="342" t="s">
        <v>4517</v>
      </c>
      <c r="B1529" s="342">
        <v>1E-3</v>
      </c>
      <c r="C1529" s="342" t="s">
        <v>6948</v>
      </c>
      <c r="D1529" s="342" t="s">
        <v>6949</v>
      </c>
      <c r="E1529" s="342" t="s">
        <v>6950</v>
      </c>
      <c r="F1529" s="342" t="s">
        <v>7473</v>
      </c>
    </row>
    <row r="1530" spans="1:6">
      <c r="A1530" s="342" t="s">
        <v>4516</v>
      </c>
      <c r="B1530" s="342">
        <v>0.1</v>
      </c>
      <c r="C1530" s="342" t="s">
        <v>7011</v>
      </c>
      <c r="D1530" s="342" t="s">
        <v>7012</v>
      </c>
      <c r="E1530" s="342" t="s">
        <v>6950</v>
      </c>
      <c r="F1530" s="342" t="s">
        <v>7498</v>
      </c>
    </row>
    <row r="1531" spans="1:6">
      <c r="A1531" s="342" t="s">
        <v>2908</v>
      </c>
      <c r="B1531" s="342">
        <v>0.1</v>
      </c>
      <c r="C1531" s="342" t="s">
        <v>6977</v>
      </c>
      <c r="D1531" s="342" t="s">
        <v>6978</v>
      </c>
      <c r="E1531" s="342" t="s">
        <v>6950</v>
      </c>
      <c r="F1531" s="342" t="s">
        <v>7488</v>
      </c>
    </row>
    <row r="1532" spans="1:6">
      <c r="A1532" s="342" t="s">
        <v>2909</v>
      </c>
      <c r="B1532" s="342">
        <v>0.1</v>
      </c>
      <c r="C1532" s="342" t="s">
        <v>6977</v>
      </c>
      <c r="D1532" s="342" t="s">
        <v>6978</v>
      </c>
      <c r="E1532" s="342" t="s">
        <v>6950</v>
      </c>
      <c r="F1532" s="342" t="s">
        <v>7488</v>
      </c>
    </row>
    <row r="1533" spans="1:6">
      <c r="A1533" s="342" t="s">
        <v>2910</v>
      </c>
      <c r="B1533" s="342">
        <v>8.9999999999999993E-3</v>
      </c>
      <c r="C1533" s="342" t="s">
        <v>6952</v>
      </c>
      <c r="D1533" s="342" t="s">
        <v>1912</v>
      </c>
      <c r="E1533" s="342" t="s">
        <v>6950</v>
      </c>
      <c r="F1533" s="342" t="s">
        <v>7475</v>
      </c>
    </row>
    <row r="1534" spans="1:6">
      <c r="A1534" s="342" t="s">
        <v>4519</v>
      </c>
      <c r="B1534" s="342">
        <v>1E-3</v>
      </c>
      <c r="C1534" s="342" t="s">
        <v>6948</v>
      </c>
      <c r="D1534" s="342" t="s">
        <v>6949</v>
      </c>
      <c r="E1534" s="342" t="s">
        <v>6950</v>
      </c>
      <c r="F1534" s="342" t="s">
        <v>7473</v>
      </c>
    </row>
    <row r="1535" spans="1:6">
      <c r="A1535" s="342" t="s">
        <v>2911</v>
      </c>
      <c r="B1535" s="342">
        <v>0.01</v>
      </c>
      <c r="C1535" s="342" t="s">
        <v>6953</v>
      </c>
      <c r="D1535" s="342" t="s">
        <v>1914</v>
      </c>
      <c r="E1535" s="342" t="s">
        <v>6950</v>
      </c>
      <c r="F1535" s="342" t="s">
        <v>7476</v>
      </c>
    </row>
    <row r="1536" spans="1:6">
      <c r="A1536" s="342" t="s">
        <v>2912</v>
      </c>
      <c r="B1536" s="342">
        <v>0.01</v>
      </c>
      <c r="C1536" s="342" t="s">
        <v>6953</v>
      </c>
      <c r="D1536" s="342" t="s">
        <v>1914</v>
      </c>
      <c r="E1536" s="342" t="s">
        <v>6950</v>
      </c>
      <c r="F1536" s="342" t="s">
        <v>7476</v>
      </c>
    </row>
    <row r="1537" spans="1:6">
      <c r="A1537" s="342" t="s">
        <v>2913</v>
      </c>
      <c r="B1537" s="342">
        <v>0.01</v>
      </c>
      <c r="C1537" s="342" t="s">
        <v>6953</v>
      </c>
      <c r="D1537" s="342" t="s">
        <v>1914</v>
      </c>
      <c r="E1537" s="342" t="s">
        <v>6950</v>
      </c>
      <c r="F1537" s="342" t="s">
        <v>7476</v>
      </c>
    </row>
    <row r="1538" spans="1:6">
      <c r="A1538" s="342" t="s">
        <v>2914</v>
      </c>
      <c r="B1538" s="342">
        <v>8.9999999999999993E-3</v>
      </c>
      <c r="C1538" s="342" t="s">
        <v>6952</v>
      </c>
      <c r="D1538" s="342" t="s">
        <v>1912</v>
      </c>
      <c r="E1538" s="342" t="s">
        <v>6950</v>
      </c>
      <c r="F1538" s="342" t="s">
        <v>7475</v>
      </c>
    </row>
    <row r="1539" spans="1:6">
      <c r="A1539" s="342" t="s">
        <v>2915</v>
      </c>
      <c r="B1539" s="342">
        <v>0.1</v>
      </c>
      <c r="C1539" s="342" t="s">
        <v>7026</v>
      </c>
      <c r="D1539" s="342" t="s">
        <v>7027</v>
      </c>
      <c r="E1539" s="342" t="s">
        <v>6950</v>
      </c>
      <c r="F1539" s="342" t="s">
        <v>7500</v>
      </c>
    </row>
    <row r="1540" spans="1:6">
      <c r="A1540" s="342" t="s">
        <v>2916</v>
      </c>
      <c r="B1540" s="342">
        <v>8.9999999999999993E-3</v>
      </c>
      <c r="C1540" s="342" t="s">
        <v>6952</v>
      </c>
      <c r="D1540" s="342" t="s">
        <v>1912</v>
      </c>
      <c r="E1540" s="342" t="s">
        <v>6950</v>
      </c>
      <c r="F1540" s="342" t="s">
        <v>7475</v>
      </c>
    </row>
    <row r="1541" spans="1:6">
      <c r="A1541" s="342" t="s">
        <v>2917</v>
      </c>
      <c r="B1541" s="342">
        <v>0.01</v>
      </c>
      <c r="C1541" s="342" t="s">
        <v>6953</v>
      </c>
      <c r="D1541" s="342" t="s">
        <v>1914</v>
      </c>
      <c r="E1541" s="342" t="s">
        <v>6950</v>
      </c>
      <c r="F1541" s="342" t="s">
        <v>7476</v>
      </c>
    </row>
    <row r="1542" spans="1:6">
      <c r="A1542" s="342" t="s">
        <v>2918</v>
      </c>
      <c r="B1542" s="342">
        <v>0.01</v>
      </c>
      <c r="C1542" s="342" t="s">
        <v>6953</v>
      </c>
      <c r="D1542" s="342" t="s">
        <v>1914</v>
      </c>
      <c r="E1542" s="342" t="s">
        <v>6950</v>
      </c>
      <c r="F1542" s="342" t="s">
        <v>7476</v>
      </c>
    </row>
    <row r="1543" spans="1:6">
      <c r="A1543" s="342" t="s">
        <v>2919</v>
      </c>
      <c r="B1543" s="342">
        <v>0.01</v>
      </c>
      <c r="C1543" s="342" t="s">
        <v>6953</v>
      </c>
      <c r="D1543" s="342" t="s">
        <v>1914</v>
      </c>
      <c r="E1543" s="342" t="s">
        <v>6950</v>
      </c>
      <c r="F1543" s="342" t="s">
        <v>7476</v>
      </c>
    </row>
    <row r="1544" spans="1:6">
      <c r="A1544" s="342" t="s">
        <v>2920</v>
      </c>
      <c r="B1544" s="342">
        <v>0.01</v>
      </c>
      <c r="C1544" s="342" t="s">
        <v>6953</v>
      </c>
      <c r="D1544" s="342" t="s">
        <v>1914</v>
      </c>
      <c r="E1544" s="342" t="s">
        <v>6950</v>
      </c>
      <c r="F1544" s="342" t="s">
        <v>7476</v>
      </c>
    </row>
    <row r="1545" spans="1:6">
      <c r="A1545" s="342" t="s">
        <v>4521</v>
      </c>
      <c r="B1545" s="342">
        <v>1E-3</v>
      </c>
      <c r="C1545" s="342" t="s">
        <v>6948</v>
      </c>
      <c r="D1545" s="342" t="s">
        <v>6949</v>
      </c>
      <c r="E1545" s="342" t="s">
        <v>6950</v>
      </c>
      <c r="F1545" s="342" t="s">
        <v>7473</v>
      </c>
    </row>
    <row r="1546" spans="1:6">
      <c r="A1546" s="342" t="s">
        <v>2921</v>
      </c>
      <c r="B1546" s="342">
        <v>0.01</v>
      </c>
      <c r="C1546" s="342" t="s">
        <v>6953</v>
      </c>
      <c r="D1546" s="342" t="s">
        <v>1914</v>
      </c>
      <c r="E1546" s="342" t="s">
        <v>6950</v>
      </c>
      <c r="F1546" s="342" t="s">
        <v>7476</v>
      </c>
    </row>
    <row r="1547" spans="1:6">
      <c r="A1547" s="342" t="s">
        <v>2922</v>
      </c>
      <c r="B1547" s="342">
        <v>0.01</v>
      </c>
      <c r="C1547" s="342" t="s">
        <v>6953</v>
      </c>
      <c r="D1547" s="342" t="s">
        <v>1914</v>
      </c>
      <c r="E1547" s="342" t="s">
        <v>6950</v>
      </c>
      <c r="F1547" s="342" t="s">
        <v>7476</v>
      </c>
    </row>
    <row r="1548" spans="1:6">
      <c r="A1548" s="342" t="s">
        <v>7271</v>
      </c>
      <c r="B1548" s="342">
        <v>0.1</v>
      </c>
      <c r="C1548" s="342" t="s">
        <v>7011</v>
      </c>
      <c r="D1548" s="342" t="s">
        <v>7012</v>
      </c>
      <c r="E1548" s="342" t="s">
        <v>6950</v>
      </c>
      <c r="F1548" s="342" t="s">
        <v>7498</v>
      </c>
    </row>
    <row r="1549" spans="1:6">
      <c r="A1549" s="342" t="s">
        <v>2923</v>
      </c>
      <c r="B1549" s="342">
        <v>0.01</v>
      </c>
      <c r="C1549" s="342" t="s">
        <v>6953</v>
      </c>
      <c r="D1549" s="342" t="s">
        <v>1914</v>
      </c>
      <c r="E1549" s="342" t="s">
        <v>6950</v>
      </c>
      <c r="F1549" s="342" t="s">
        <v>7476</v>
      </c>
    </row>
    <row r="1550" spans="1:6">
      <c r="A1550" s="342" t="s">
        <v>2924</v>
      </c>
      <c r="B1550" s="342">
        <v>0.01</v>
      </c>
      <c r="C1550" s="342" t="s">
        <v>6953</v>
      </c>
      <c r="D1550" s="342" t="s">
        <v>1914</v>
      </c>
      <c r="E1550" s="342" t="s">
        <v>6950</v>
      </c>
      <c r="F1550" s="342" t="s">
        <v>7476</v>
      </c>
    </row>
    <row r="1551" spans="1:6">
      <c r="A1551" s="342" t="s">
        <v>2925</v>
      </c>
      <c r="B1551" s="342">
        <v>8.9999999999999993E-3</v>
      </c>
      <c r="C1551" s="342" t="s">
        <v>6952</v>
      </c>
      <c r="D1551" s="342" t="s">
        <v>1912</v>
      </c>
      <c r="E1551" s="342" t="s">
        <v>6950</v>
      </c>
      <c r="F1551" s="342" t="s">
        <v>7475</v>
      </c>
    </row>
    <row r="1552" spans="1:6">
      <c r="A1552" s="342" t="s">
        <v>2926</v>
      </c>
      <c r="B1552" s="342">
        <v>0.1</v>
      </c>
      <c r="C1552" s="342" t="s">
        <v>6995</v>
      </c>
      <c r="D1552" s="342" t="s">
        <v>2090</v>
      </c>
      <c r="E1552" s="342" t="s">
        <v>6950</v>
      </c>
      <c r="F1552" s="342" t="s">
        <v>7495</v>
      </c>
    </row>
    <row r="1553" spans="1:6">
      <c r="A1553" s="342" t="s">
        <v>2927</v>
      </c>
      <c r="B1553" s="342">
        <v>0.01</v>
      </c>
      <c r="C1553" s="342" t="s">
        <v>6953</v>
      </c>
      <c r="D1553" s="342" t="s">
        <v>1914</v>
      </c>
      <c r="E1553" s="342" t="s">
        <v>6950</v>
      </c>
      <c r="F1553" s="342" t="s">
        <v>7476</v>
      </c>
    </row>
    <row r="1554" spans="1:6">
      <c r="A1554" s="342" t="s">
        <v>2928</v>
      </c>
      <c r="B1554" s="342">
        <v>0.1</v>
      </c>
      <c r="C1554" s="342" t="s">
        <v>6995</v>
      </c>
      <c r="D1554" s="342" t="s">
        <v>2090</v>
      </c>
      <c r="E1554" s="342" t="s">
        <v>6950</v>
      </c>
      <c r="F1554" s="342" t="s">
        <v>7495</v>
      </c>
    </row>
    <row r="1555" spans="1:6">
      <c r="A1555" s="342" t="s">
        <v>2929</v>
      </c>
      <c r="B1555" s="342">
        <v>0.01</v>
      </c>
      <c r="C1555" s="342" t="s">
        <v>6953</v>
      </c>
      <c r="D1555" s="342" t="s">
        <v>1914</v>
      </c>
      <c r="E1555" s="342" t="s">
        <v>6950</v>
      </c>
      <c r="F1555" s="342" t="s">
        <v>7476</v>
      </c>
    </row>
    <row r="1556" spans="1:6">
      <c r="A1556" s="342" t="s">
        <v>2930</v>
      </c>
      <c r="B1556" s="342">
        <v>8.9999999999999993E-3</v>
      </c>
      <c r="C1556" s="342" t="s">
        <v>6952</v>
      </c>
      <c r="D1556" s="342" t="s">
        <v>1912</v>
      </c>
      <c r="E1556" s="342" t="s">
        <v>6950</v>
      </c>
      <c r="F1556" s="342" t="s">
        <v>7475</v>
      </c>
    </row>
    <row r="1557" spans="1:6">
      <c r="A1557" s="342" t="s">
        <v>7272</v>
      </c>
      <c r="B1557" s="342">
        <v>1E-3</v>
      </c>
      <c r="C1557" s="342" t="s">
        <v>6948</v>
      </c>
      <c r="D1557" s="342" t="s">
        <v>6949</v>
      </c>
      <c r="E1557" s="342" t="s">
        <v>6950</v>
      </c>
      <c r="F1557" s="342" t="s">
        <v>7473</v>
      </c>
    </row>
    <row r="1558" spans="1:6">
      <c r="A1558" s="342" t="s">
        <v>2931</v>
      </c>
      <c r="B1558" s="342">
        <v>0.1</v>
      </c>
      <c r="C1558" s="342" t="s">
        <v>6968</v>
      </c>
      <c r="D1558" s="342" t="s">
        <v>1975</v>
      </c>
      <c r="E1558" s="342" t="s">
        <v>6950</v>
      </c>
      <c r="F1558" s="342" t="s">
        <v>7485</v>
      </c>
    </row>
    <row r="1559" spans="1:6">
      <c r="A1559" s="342" t="s">
        <v>7273</v>
      </c>
      <c r="B1559" s="342">
        <v>0.1</v>
      </c>
      <c r="C1559" s="342" t="s">
        <v>6977</v>
      </c>
      <c r="D1559" s="342" t="s">
        <v>6978</v>
      </c>
      <c r="E1559" s="342" t="s">
        <v>6950</v>
      </c>
      <c r="F1559" s="342" t="s">
        <v>7488</v>
      </c>
    </row>
    <row r="1560" spans="1:6">
      <c r="A1560" s="342" t="s">
        <v>2932</v>
      </c>
      <c r="B1560" s="342">
        <v>8.9999999999999993E-3</v>
      </c>
      <c r="C1560" s="342" t="s">
        <v>6952</v>
      </c>
      <c r="D1560" s="342" t="s">
        <v>1912</v>
      </c>
      <c r="E1560" s="342" t="s">
        <v>6950</v>
      </c>
      <c r="F1560" s="342" t="s">
        <v>7475</v>
      </c>
    </row>
    <row r="1561" spans="1:6">
      <c r="A1561" s="342" t="s">
        <v>2933</v>
      </c>
      <c r="B1561" s="342">
        <v>0.1</v>
      </c>
      <c r="C1561" s="342" t="s">
        <v>6957</v>
      </c>
      <c r="D1561" s="342" t="s">
        <v>1941</v>
      </c>
      <c r="E1561" s="342" t="s">
        <v>6950</v>
      </c>
      <c r="F1561" s="342" t="s">
        <v>7478</v>
      </c>
    </row>
    <row r="1562" spans="1:6">
      <c r="A1562" s="342" t="s">
        <v>2934</v>
      </c>
      <c r="B1562" s="342">
        <v>0.01</v>
      </c>
      <c r="C1562" s="342" t="s">
        <v>6953</v>
      </c>
      <c r="D1562" s="342" t="s">
        <v>1914</v>
      </c>
      <c r="E1562" s="342" t="s">
        <v>6950</v>
      </c>
      <c r="F1562" s="342" t="s">
        <v>7476</v>
      </c>
    </row>
    <row r="1563" spans="1:6">
      <c r="A1563" s="342" t="s">
        <v>2935</v>
      </c>
      <c r="B1563" s="342">
        <v>0.1</v>
      </c>
      <c r="C1563" s="342" t="s">
        <v>6961</v>
      </c>
      <c r="D1563" s="342" t="s">
        <v>6962</v>
      </c>
      <c r="E1563" s="342" t="s">
        <v>6950</v>
      </c>
      <c r="F1563" s="342" t="s">
        <v>7481</v>
      </c>
    </row>
    <row r="1564" spans="1:6">
      <c r="A1564" s="342" t="s">
        <v>2936</v>
      </c>
      <c r="B1564" s="342">
        <v>0.1</v>
      </c>
      <c r="C1564" s="342" t="s">
        <v>6968</v>
      </c>
      <c r="D1564" s="342" t="s">
        <v>1975</v>
      </c>
      <c r="E1564" s="342" t="s">
        <v>6950</v>
      </c>
      <c r="F1564" s="342" t="s">
        <v>7485</v>
      </c>
    </row>
    <row r="1565" spans="1:6">
      <c r="A1565" s="342" t="s">
        <v>2937</v>
      </c>
      <c r="B1565" s="342">
        <v>0.1</v>
      </c>
      <c r="C1565" s="342" t="s">
        <v>6957</v>
      </c>
      <c r="D1565" s="342" t="s">
        <v>1941</v>
      </c>
      <c r="E1565" s="342" t="s">
        <v>6950</v>
      </c>
      <c r="F1565" s="342" t="s">
        <v>7478</v>
      </c>
    </row>
    <row r="1566" spans="1:6">
      <c r="A1566" s="342" t="s">
        <v>2938</v>
      </c>
      <c r="B1566" s="342">
        <v>0.1</v>
      </c>
      <c r="C1566" s="342" t="s">
        <v>6957</v>
      </c>
      <c r="D1566" s="342" t="s">
        <v>1941</v>
      </c>
      <c r="E1566" s="342" t="s">
        <v>6950</v>
      </c>
      <c r="F1566" s="342" t="s">
        <v>7478</v>
      </c>
    </row>
    <row r="1567" spans="1:6">
      <c r="A1567" s="342" t="s">
        <v>2939</v>
      </c>
      <c r="B1567" s="342">
        <v>0.01</v>
      </c>
      <c r="C1567" s="342" t="s">
        <v>6953</v>
      </c>
      <c r="D1567" s="342" t="s">
        <v>1914</v>
      </c>
      <c r="E1567" s="342" t="s">
        <v>6950</v>
      </c>
      <c r="F1567" s="342" t="s">
        <v>7476</v>
      </c>
    </row>
    <row r="1568" spans="1:6">
      <c r="A1568" s="342" t="s">
        <v>2940</v>
      </c>
      <c r="B1568" s="342">
        <v>8.9999999999999993E-3</v>
      </c>
      <c r="C1568" s="342" t="s">
        <v>6952</v>
      </c>
      <c r="D1568" s="342" t="s">
        <v>1912</v>
      </c>
      <c r="E1568" s="342" t="s">
        <v>6950</v>
      </c>
      <c r="F1568" s="342" t="s">
        <v>7475</v>
      </c>
    </row>
    <row r="1569" spans="1:6">
      <c r="A1569" s="342" t="s">
        <v>2941</v>
      </c>
      <c r="B1569" s="342">
        <v>0.1</v>
      </c>
      <c r="C1569" s="342" t="s">
        <v>6968</v>
      </c>
      <c r="D1569" s="342" t="s">
        <v>1975</v>
      </c>
      <c r="E1569" s="342" t="s">
        <v>6950</v>
      </c>
      <c r="F1569" s="342" t="s">
        <v>7485</v>
      </c>
    </row>
    <row r="1570" spans="1:6">
      <c r="A1570" s="342" t="s">
        <v>2942</v>
      </c>
      <c r="B1570" s="342">
        <v>0.01</v>
      </c>
      <c r="C1570" s="342" t="s">
        <v>6953</v>
      </c>
      <c r="D1570" s="342" t="s">
        <v>1914</v>
      </c>
      <c r="E1570" s="342" t="s">
        <v>6950</v>
      </c>
      <c r="F1570" s="342" t="s">
        <v>7476</v>
      </c>
    </row>
    <row r="1571" spans="1:6">
      <c r="A1571" s="342" t="s">
        <v>4528</v>
      </c>
      <c r="B1571" s="342">
        <v>1E-3</v>
      </c>
      <c r="C1571" s="342" t="s">
        <v>6948</v>
      </c>
      <c r="D1571" s="342" t="s">
        <v>6949</v>
      </c>
      <c r="E1571" s="342" t="s">
        <v>6950</v>
      </c>
      <c r="F1571" s="342" t="s">
        <v>7473</v>
      </c>
    </row>
    <row r="1572" spans="1:6">
      <c r="A1572" s="342" t="s">
        <v>4531</v>
      </c>
      <c r="B1572" s="342">
        <v>1E-3</v>
      </c>
      <c r="C1572" s="342" t="s">
        <v>7169</v>
      </c>
      <c r="D1572" s="342" t="s">
        <v>7170</v>
      </c>
      <c r="E1572" s="342" t="s">
        <v>6950</v>
      </c>
      <c r="F1572" s="342" t="s">
        <v>7503</v>
      </c>
    </row>
    <row r="1573" spans="1:6">
      <c r="A1573" s="342" t="s">
        <v>2943</v>
      </c>
      <c r="B1573" s="342">
        <v>8.9999999999999993E-3</v>
      </c>
      <c r="C1573" s="342" t="s">
        <v>6952</v>
      </c>
      <c r="D1573" s="342" t="s">
        <v>1912</v>
      </c>
      <c r="E1573" s="342" t="s">
        <v>6950</v>
      </c>
      <c r="F1573" s="342" t="s">
        <v>7475</v>
      </c>
    </row>
    <row r="1574" spans="1:6">
      <c r="A1574" s="342" t="s">
        <v>7274</v>
      </c>
      <c r="B1574" s="342">
        <v>1E-3</v>
      </c>
      <c r="C1574" s="342" t="s">
        <v>6948</v>
      </c>
      <c r="D1574" s="342" t="s">
        <v>6949</v>
      </c>
      <c r="E1574" s="342" t="s">
        <v>6950</v>
      </c>
      <c r="F1574" s="342" t="s">
        <v>7473</v>
      </c>
    </row>
    <row r="1575" spans="1:6">
      <c r="A1575" s="342" t="s">
        <v>7275</v>
      </c>
      <c r="B1575" s="342">
        <v>1E-3</v>
      </c>
      <c r="C1575" s="342" t="s">
        <v>6948</v>
      </c>
      <c r="D1575" s="342" t="s">
        <v>6949</v>
      </c>
      <c r="E1575" s="342" t="s">
        <v>6950</v>
      </c>
      <c r="F1575" s="342" t="s">
        <v>7473</v>
      </c>
    </row>
    <row r="1576" spans="1:6">
      <c r="A1576" s="342" t="s">
        <v>7276</v>
      </c>
      <c r="B1576" s="342">
        <v>1E-3</v>
      </c>
      <c r="C1576" s="342" t="s">
        <v>6948</v>
      </c>
      <c r="D1576" s="342" t="s">
        <v>6949</v>
      </c>
      <c r="E1576" s="342" t="s">
        <v>6950</v>
      </c>
      <c r="F1576" s="342" t="s">
        <v>7473</v>
      </c>
    </row>
    <row r="1577" spans="1:6">
      <c r="A1577" s="342" t="s">
        <v>2944</v>
      </c>
      <c r="B1577" s="342">
        <v>8.9999999999999993E-3</v>
      </c>
      <c r="C1577" s="342" t="s">
        <v>6952</v>
      </c>
      <c r="D1577" s="342" t="s">
        <v>1912</v>
      </c>
      <c r="E1577" s="342" t="s">
        <v>6950</v>
      </c>
      <c r="F1577" s="342" t="s">
        <v>7475</v>
      </c>
    </row>
    <row r="1578" spans="1:6">
      <c r="A1578" s="342" t="s">
        <v>2945</v>
      </c>
      <c r="B1578" s="342">
        <v>8.9999999999999993E-3</v>
      </c>
      <c r="C1578" s="342" t="s">
        <v>6952</v>
      </c>
      <c r="D1578" s="342" t="s">
        <v>1912</v>
      </c>
      <c r="E1578" s="342" t="s">
        <v>6950</v>
      </c>
      <c r="F1578" s="342" t="s">
        <v>7475</v>
      </c>
    </row>
    <row r="1579" spans="1:6">
      <c r="A1579" s="342" t="s">
        <v>2946</v>
      </c>
      <c r="B1579" s="342">
        <v>8.9999999999999993E-3</v>
      </c>
      <c r="C1579" s="342" t="s">
        <v>6952</v>
      </c>
      <c r="D1579" s="342" t="s">
        <v>1912</v>
      </c>
      <c r="E1579" s="342" t="s">
        <v>6950</v>
      </c>
      <c r="F1579" s="342" t="s">
        <v>7475</v>
      </c>
    </row>
    <row r="1580" spans="1:6">
      <c r="A1580" s="342" t="s">
        <v>4579</v>
      </c>
      <c r="B1580" s="342">
        <v>1E-3</v>
      </c>
      <c r="C1580" s="342" t="s">
        <v>6948</v>
      </c>
      <c r="D1580" s="342" t="s">
        <v>6949</v>
      </c>
      <c r="E1580" s="342" t="s">
        <v>6950</v>
      </c>
      <c r="F1580" s="342" t="s">
        <v>7473</v>
      </c>
    </row>
    <row r="1581" spans="1:6">
      <c r="A1581" s="342" t="s">
        <v>2947</v>
      </c>
      <c r="B1581" s="342">
        <v>1E-3</v>
      </c>
      <c r="C1581" s="342" t="s">
        <v>6959</v>
      </c>
      <c r="D1581" s="342" t="s">
        <v>6960</v>
      </c>
      <c r="E1581" s="342" t="s">
        <v>6950</v>
      </c>
      <c r="F1581" s="342" t="s">
        <v>7480</v>
      </c>
    </row>
    <row r="1582" spans="1:6">
      <c r="A1582" s="342" t="s">
        <v>2948</v>
      </c>
      <c r="B1582" s="342">
        <v>8.9999999999999993E-3</v>
      </c>
      <c r="C1582" s="342" t="s">
        <v>6952</v>
      </c>
      <c r="D1582" s="342" t="s">
        <v>1912</v>
      </c>
      <c r="E1582" s="342" t="s">
        <v>6950</v>
      </c>
      <c r="F1582" s="342" t="s">
        <v>7475</v>
      </c>
    </row>
    <row r="1583" spans="1:6">
      <c r="A1583" s="342" t="s">
        <v>2949</v>
      </c>
      <c r="B1583" s="342">
        <v>0.1</v>
      </c>
      <c r="C1583" s="342" t="s">
        <v>6968</v>
      </c>
      <c r="D1583" s="342" t="s">
        <v>1975</v>
      </c>
      <c r="E1583" s="342" t="s">
        <v>6950</v>
      </c>
      <c r="F1583" s="342" t="s">
        <v>7485</v>
      </c>
    </row>
    <row r="1584" spans="1:6">
      <c r="A1584" s="342" t="s">
        <v>2950</v>
      </c>
      <c r="B1584" s="342">
        <v>8.9999999999999993E-3</v>
      </c>
      <c r="C1584" s="342" t="s">
        <v>6952</v>
      </c>
      <c r="D1584" s="342" t="s">
        <v>1912</v>
      </c>
      <c r="E1584" s="342" t="s">
        <v>6950</v>
      </c>
      <c r="F1584" s="342" t="s">
        <v>7475</v>
      </c>
    </row>
    <row r="1585" spans="1:6">
      <c r="A1585" s="342" t="s">
        <v>7277</v>
      </c>
      <c r="B1585" s="342">
        <v>1E-3</v>
      </c>
      <c r="C1585" s="342" t="s">
        <v>6948</v>
      </c>
      <c r="D1585" s="342" t="s">
        <v>6949</v>
      </c>
      <c r="E1585" s="342" t="s">
        <v>6950</v>
      </c>
      <c r="F1585" s="342" t="s">
        <v>7473</v>
      </c>
    </row>
    <row r="1586" spans="1:6">
      <c r="A1586" s="342" t="s">
        <v>2951</v>
      </c>
      <c r="B1586" s="342">
        <v>0.1</v>
      </c>
      <c r="C1586" s="342" t="s">
        <v>6966</v>
      </c>
      <c r="D1586" s="342" t="s">
        <v>1968</v>
      </c>
      <c r="E1586" s="342" t="s">
        <v>6950</v>
      </c>
      <c r="F1586" s="342" t="s">
        <v>7484</v>
      </c>
    </row>
    <row r="1587" spans="1:6">
      <c r="A1587" s="342" t="s">
        <v>2952</v>
      </c>
      <c r="B1587" s="342">
        <v>1E-3</v>
      </c>
      <c r="C1587" s="342" t="s">
        <v>6959</v>
      </c>
      <c r="D1587" s="342" t="s">
        <v>6960</v>
      </c>
      <c r="E1587" s="342" t="s">
        <v>6950</v>
      </c>
      <c r="F1587" s="342" t="s">
        <v>7480</v>
      </c>
    </row>
    <row r="1588" spans="1:6">
      <c r="A1588" s="342" t="s">
        <v>2953</v>
      </c>
      <c r="B1588" s="342">
        <v>1E-3</v>
      </c>
      <c r="C1588" s="342" t="s">
        <v>6959</v>
      </c>
      <c r="D1588" s="342" t="s">
        <v>6960</v>
      </c>
      <c r="E1588" s="342" t="s">
        <v>6950</v>
      </c>
      <c r="F1588" s="342" t="s">
        <v>7480</v>
      </c>
    </row>
    <row r="1589" spans="1:6">
      <c r="A1589" s="342" t="s">
        <v>7278</v>
      </c>
      <c r="B1589" s="342">
        <v>1E-3</v>
      </c>
      <c r="C1589" s="342" t="s">
        <v>6948</v>
      </c>
      <c r="D1589" s="342" t="s">
        <v>6949</v>
      </c>
      <c r="E1589" s="342" t="s">
        <v>6950</v>
      </c>
      <c r="F1589" s="342" t="s">
        <v>7473</v>
      </c>
    </row>
    <row r="1590" spans="1:6">
      <c r="A1590" s="342" t="s">
        <v>2954</v>
      </c>
      <c r="B1590" s="342">
        <v>1E-3</v>
      </c>
      <c r="C1590" s="342" t="s">
        <v>6959</v>
      </c>
      <c r="D1590" s="342" t="s">
        <v>6960</v>
      </c>
      <c r="E1590" s="342" t="s">
        <v>6950</v>
      </c>
      <c r="F1590" s="342" t="s">
        <v>7480</v>
      </c>
    </row>
    <row r="1591" spans="1:6">
      <c r="A1591" s="342" t="s">
        <v>2955</v>
      </c>
      <c r="B1591" s="342">
        <v>1E-3</v>
      </c>
      <c r="C1591" s="342" t="s">
        <v>6959</v>
      </c>
      <c r="D1591" s="342" t="s">
        <v>6960</v>
      </c>
      <c r="E1591" s="342" t="s">
        <v>6950</v>
      </c>
      <c r="F1591" s="342" t="s">
        <v>7480</v>
      </c>
    </row>
    <row r="1592" spans="1:6">
      <c r="A1592" s="342" t="s">
        <v>4584</v>
      </c>
      <c r="B1592" s="342">
        <v>1E-3</v>
      </c>
      <c r="C1592" s="342" t="s">
        <v>6948</v>
      </c>
      <c r="D1592" s="342" t="s">
        <v>6949</v>
      </c>
      <c r="E1592" s="342" t="s">
        <v>6950</v>
      </c>
      <c r="F1592" s="342" t="s">
        <v>7473</v>
      </c>
    </row>
    <row r="1593" spans="1:6">
      <c r="A1593" s="342" t="s">
        <v>4585</v>
      </c>
      <c r="B1593" s="342">
        <v>1E-3</v>
      </c>
      <c r="C1593" s="342" t="s">
        <v>6948</v>
      </c>
      <c r="D1593" s="342" t="s">
        <v>6949</v>
      </c>
      <c r="E1593" s="342" t="s">
        <v>6950</v>
      </c>
      <c r="F1593" s="342" t="s">
        <v>7473</v>
      </c>
    </row>
    <row r="1594" spans="1:6">
      <c r="A1594" s="342" t="s">
        <v>7279</v>
      </c>
      <c r="B1594" s="342">
        <v>1E-3</v>
      </c>
      <c r="C1594" s="342" t="s">
        <v>6948</v>
      </c>
      <c r="D1594" s="342" t="s">
        <v>6949</v>
      </c>
      <c r="E1594" s="342" t="s">
        <v>6950</v>
      </c>
      <c r="F1594" s="342" t="s">
        <v>7473</v>
      </c>
    </row>
    <row r="1595" spans="1:6">
      <c r="A1595" s="342" t="s">
        <v>7280</v>
      </c>
      <c r="B1595" s="342">
        <v>1E-3</v>
      </c>
      <c r="C1595" s="342" t="s">
        <v>6948</v>
      </c>
      <c r="D1595" s="342" t="s">
        <v>6949</v>
      </c>
      <c r="E1595" s="342" t="s">
        <v>6950</v>
      </c>
      <c r="F1595" s="342" t="s">
        <v>7473</v>
      </c>
    </row>
    <row r="1596" spans="1:6">
      <c r="A1596" s="342" t="s">
        <v>7281</v>
      </c>
      <c r="B1596" s="342">
        <v>1E-3</v>
      </c>
      <c r="C1596" s="342" t="s">
        <v>6948</v>
      </c>
      <c r="D1596" s="342" t="s">
        <v>6949</v>
      </c>
      <c r="E1596" s="342" t="s">
        <v>6950</v>
      </c>
      <c r="F1596" s="342" t="s">
        <v>7473</v>
      </c>
    </row>
    <row r="1597" spans="1:6">
      <c r="A1597" s="342" t="s">
        <v>4586</v>
      </c>
      <c r="B1597" s="342">
        <v>1E-3</v>
      </c>
      <c r="C1597" s="342" t="s">
        <v>6948</v>
      </c>
      <c r="D1597" s="342" t="s">
        <v>6949</v>
      </c>
      <c r="E1597" s="342" t="s">
        <v>6950</v>
      </c>
      <c r="F1597" s="342" t="s">
        <v>7473</v>
      </c>
    </row>
    <row r="1598" spans="1:6">
      <c r="A1598" s="342" t="s">
        <v>4587</v>
      </c>
      <c r="B1598" s="342">
        <v>1E-3</v>
      </c>
      <c r="C1598" s="342" t="s">
        <v>6948</v>
      </c>
      <c r="D1598" s="342" t="s">
        <v>6949</v>
      </c>
      <c r="E1598" s="342" t="s">
        <v>6950</v>
      </c>
      <c r="F1598" s="342" t="s">
        <v>7473</v>
      </c>
    </row>
    <row r="1599" spans="1:6">
      <c r="A1599" s="342" t="s">
        <v>4588</v>
      </c>
      <c r="B1599" s="342">
        <v>1E-3</v>
      </c>
      <c r="C1599" s="342" t="s">
        <v>6948</v>
      </c>
      <c r="D1599" s="342" t="s">
        <v>6949</v>
      </c>
      <c r="E1599" s="342" t="s">
        <v>6950</v>
      </c>
      <c r="F1599" s="342" t="s">
        <v>7473</v>
      </c>
    </row>
    <row r="1600" spans="1:6">
      <c r="A1600" s="342" t="s">
        <v>4589</v>
      </c>
      <c r="B1600" s="342">
        <v>1E-3</v>
      </c>
      <c r="C1600" s="342" t="s">
        <v>6948</v>
      </c>
      <c r="D1600" s="342" t="s">
        <v>6949</v>
      </c>
      <c r="E1600" s="342" t="s">
        <v>6950</v>
      </c>
      <c r="F1600" s="342" t="s">
        <v>7473</v>
      </c>
    </row>
    <row r="1601" spans="1:6">
      <c r="A1601" s="342" t="s">
        <v>7282</v>
      </c>
      <c r="B1601" s="342">
        <v>1E-3</v>
      </c>
      <c r="C1601" s="342" t="s">
        <v>6948</v>
      </c>
      <c r="D1601" s="342" t="s">
        <v>6949</v>
      </c>
      <c r="E1601" s="342" t="s">
        <v>6950</v>
      </c>
      <c r="F1601" s="342" t="s">
        <v>7473</v>
      </c>
    </row>
    <row r="1602" spans="1:6">
      <c r="A1602" s="342" t="s">
        <v>4590</v>
      </c>
      <c r="B1602" s="342">
        <v>1E-3</v>
      </c>
      <c r="C1602" s="342" t="s">
        <v>6948</v>
      </c>
      <c r="D1602" s="342" t="s">
        <v>6949</v>
      </c>
      <c r="E1602" s="342" t="s">
        <v>6950</v>
      </c>
      <c r="F1602" s="342" t="s">
        <v>7473</v>
      </c>
    </row>
    <row r="1603" spans="1:6">
      <c r="A1603" s="342" t="s">
        <v>4591</v>
      </c>
      <c r="B1603" s="342">
        <v>1E-3</v>
      </c>
      <c r="C1603" s="342" t="s">
        <v>6948</v>
      </c>
      <c r="D1603" s="342" t="s">
        <v>6949</v>
      </c>
      <c r="E1603" s="342" t="s">
        <v>6950</v>
      </c>
      <c r="F1603" s="342" t="s">
        <v>7473</v>
      </c>
    </row>
    <row r="1604" spans="1:6">
      <c r="A1604" s="342" t="s">
        <v>7283</v>
      </c>
      <c r="B1604" s="342">
        <v>1E-3</v>
      </c>
      <c r="C1604" s="342" t="s">
        <v>6948</v>
      </c>
      <c r="D1604" s="342" t="s">
        <v>6949</v>
      </c>
      <c r="E1604" s="342" t="s">
        <v>6950</v>
      </c>
      <c r="F1604" s="342" t="s">
        <v>7473</v>
      </c>
    </row>
    <row r="1605" spans="1:6">
      <c r="A1605" s="342" t="s">
        <v>7284</v>
      </c>
      <c r="B1605" s="342">
        <v>1E-3</v>
      </c>
      <c r="C1605" s="342" t="s">
        <v>6948</v>
      </c>
      <c r="D1605" s="342" t="s">
        <v>6949</v>
      </c>
      <c r="E1605" s="342" t="s">
        <v>6950</v>
      </c>
      <c r="F1605" s="342" t="s">
        <v>7473</v>
      </c>
    </row>
    <row r="1606" spans="1:6">
      <c r="A1606" s="342" t="s">
        <v>7285</v>
      </c>
      <c r="B1606" s="342">
        <v>1E-3</v>
      </c>
      <c r="C1606" s="342" t="s">
        <v>6948</v>
      </c>
      <c r="D1606" s="342" t="s">
        <v>6949</v>
      </c>
      <c r="E1606" s="342" t="s">
        <v>6950</v>
      </c>
      <c r="F1606" s="342" t="s">
        <v>7473</v>
      </c>
    </row>
    <row r="1607" spans="1:6">
      <c r="A1607" s="342" t="s">
        <v>7286</v>
      </c>
      <c r="B1607" s="342">
        <v>1E-3</v>
      </c>
      <c r="C1607" s="342" t="s">
        <v>6948</v>
      </c>
      <c r="D1607" s="342" t="s">
        <v>6949</v>
      </c>
      <c r="E1607" s="342" t="s">
        <v>6950</v>
      </c>
      <c r="F1607" s="342" t="s">
        <v>7473</v>
      </c>
    </row>
    <row r="1608" spans="1:6">
      <c r="A1608" s="342" t="s">
        <v>7287</v>
      </c>
      <c r="B1608" s="342">
        <v>1E-3</v>
      </c>
      <c r="C1608" s="342" t="s">
        <v>6948</v>
      </c>
      <c r="D1608" s="342" t="s">
        <v>6949</v>
      </c>
      <c r="E1608" s="342" t="s">
        <v>6950</v>
      </c>
      <c r="F1608" s="342" t="s">
        <v>7473</v>
      </c>
    </row>
    <row r="1609" spans="1:6">
      <c r="A1609" s="342" t="s">
        <v>7288</v>
      </c>
      <c r="B1609" s="342">
        <v>1E-3</v>
      </c>
      <c r="C1609" s="342" t="s">
        <v>6948</v>
      </c>
      <c r="D1609" s="342" t="s">
        <v>6949</v>
      </c>
      <c r="E1609" s="342" t="s">
        <v>6950</v>
      </c>
      <c r="F1609" s="342" t="s">
        <v>7473</v>
      </c>
    </row>
    <row r="1610" spans="1:6">
      <c r="A1610" s="342" t="s">
        <v>2956</v>
      </c>
      <c r="B1610" s="342">
        <v>0.1</v>
      </c>
      <c r="C1610" s="342" t="s">
        <v>7018</v>
      </c>
      <c r="D1610" s="342" t="s">
        <v>2183</v>
      </c>
      <c r="E1610" s="342" t="s">
        <v>6950</v>
      </c>
      <c r="F1610" s="342" t="s">
        <v>7499</v>
      </c>
    </row>
    <row r="1611" spans="1:6">
      <c r="A1611" s="342" t="s">
        <v>4592</v>
      </c>
      <c r="B1611" s="342">
        <v>1E-3</v>
      </c>
      <c r="C1611" s="342" t="s">
        <v>6948</v>
      </c>
      <c r="D1611" s="342" t="s">
        <v>6949</v>
      </c>
      <c r="E1611" s="342" t="s">
        <v>6950</v>
      </c>
      <c r="F1611" s="342" t="s">
        <v>7473</v>
      </c>
    </row>
    <row r="1612" spans="1:6">
      <c r="A1612" s="342" t="s">
        <v>7289</v>
      </c>
      <c r="B1612" s="342">
        <v>1E-3</v>
      </c>
      <c r="C1612" s="342" t="s">
        <v>6948</v>
      </c>
      <c r="D1612" s="342" t="s">
        <v>6949</v>
      </c>
      <c r="E1612" s="342" t="s">
        <v>6950</v>
      </c>
      <c r="F1612" s="342" t="s">
        <v>7473</v>
      </c>
    </row>
    <row r="1613" spans="1:6">
      <c r="A1613" s="342" t="s">
        <v>3543</v>
      </c>
      <c r="B1613" s="342">
        <v>0.1</v>
      </c>
      <c r="C1613" s="342" t="s">
        <v>6992</v>
      </c>
      <c r="D1613" s="342" t="s">
        <v>6993</v>
      </c>
      <c r="E1613" s="342" t="s">
        <v>6950</v>
      </c>
      <c r="F1613" s="342" t="s">
        <v>7494</v>
      </c>
    </row>
    <row r="1614" spans="1:6">
      <c r="A1614" s="342" t="s">
        <v>3544</v>
      </c>
      <c r="B1614" s="342">
        <v>0.1</v>
      </c>
      <c r="C1614" s="342" t="s">
        <v>6992</v>
      </c>
      <c r="D1614" s="342" t="s">
        <v>6993</v>
      </c>
      <c r="E1614" s="342" t="s">
        <v>6950</v>
      </c>
      <c r="F1614" s="342" t="s">
        <v>7494</v>
      </c>
    </row>
    <row r="1615" spans="1:6">
      <c r="A1615" s="342" t="s">
        <v>3545</v>
      </c>
      <c r="B1615" s="342">
        <v>0.1</v>
      </c>
      <c r="C1615" s="342" t="s">
        <v>6992</v>
      </c>
      <c r="D1615" s="342" t="s">
        <v>6993</v>
      </c>
      <c r="E1615" s="342" t="s">
        <v>6950</v>
      </c>
      <c r="F1615" s="342" t="s">
        <v>7494</v>
      </c>
    </row>
    <row r="1616" spans="1:6">
      <c r="A1616" s="342" t="s">
        <v>3546</v>
      </c>
      <c r="B1616" s="342">
        <v>0.1</v>
      </c>
      <c r="C1616" s="342" t="s">
        <v>6992</v>
      </c>
      <c r="D1616" s="342" t="s">
        <v>6993</v>
      </c>
      <c r="E1616" s="342" t="s">
        <v>6950</v>
      </c>
      <c r="F1616" s="342" t="s">
        <v>7494</v>
      </c>
    </row>
    <row r="1617" spans="1:6">
      <c r="A1617" s="342" t="s">
        <v>2957</v>
      </c>
      <c r="B1617" s="342">
        <v>8.9999999999999993E-3</v>
      </c>
      <c r="C1617" s="342" t="s">
        <v>6952</v>
      </c>
      <c r="D1617" s="342" t="s">
        <v>1912</v>
      </c>
      <c r="E1617" s="342" t="s">
        <v>6950</v>
      </c>
      <c r="F1617" s="342" t="s">
        <v>7475</v>
      </c>
    </row>
    <row r="1618" spans="1:6">
      <c r="A1618" s="342" t="s">
        <v>4595</v>
      </c>
      <c r="B1618" s="342">
        <v>1E-3</v>
      </c>
      <c r="C1618" s="342" t="s">
        <v>6948</v>
      </c>
      <c r="D1618" s="342" t="s">
        <v>6949</v>
      </c>
      <c r="E1618" s="342" t="s">
        <v>6950</v>
      </c>
      <c r="F1618" s="342" t="s">
        <v>7473</v>
      </c>
    </row>
    <row r="1619" spans="1:6">
      <c r="A1619" s="342" t="s">
        <v>4596</v>
      </c>
      <c r="B1619" s="342">
        <v>1E-3</v>
      </c>
      <c r="C1619" s="342" t="s">
        <v>6948</v>
      </c>
      <c r="D1619" s="342" t="s">
        <v>6949</v>
      </c>
      <c r="E1619" s="342" t="s">
        <v>6950</v>
      </c>
      <c r="F1619" s="342" t="s">
        <v>7473</v>
      </c>
    </row>
    <row r="1620" spans="1:6">
      <c r="A1620" s="342" t="s">
        <v>2958</v>
      </c>
      <c r="B1620" s="342">
        <v>0.1</v>
      </c>
      <c r="C1620" s="342" t="s">
        <v>6957</v>
      </c>
      <c r="D1620" s="342" t="s">
        <v>1941</v>
      </c>
      <c r="E1620" s="342" t="s">
        <v>6950</v>
      </c>
      <c r="F1620" s="342" t="s">
        <v>7478</v>
      </c>
    </row>
    <row r="1621" spans="1:6">
      <c r="A1621" s="342" t="s">
        <v>2959</v>
      </c>
      <c r="B1621" s="342">
        <v>0.1</v>
      </c>
      <c r="C1621" s="342" t="s">
        <v>6997</v>
      </c>
      <c r="D1621" s="342" t="s">
        <v>6998</v>
      </c>
      <c r="E1621" s="342" t="s">
        <v>6950</v>
      </c>
      <c r="F1621" s="342" t="s">
        <v>7496</v>
      </c>
    </row>
    <row r="1622" spans="1:6">
      <c r="A1622" s="342" t="s">
        <v>7290</v>
      </c>
      <c r="B1622" s="342">
        <v>1E-3</v>
      </c>
      <c r="C1622" s="342" t="s">
        <v>6948</v>
      </c>
      <c r="D1622" s="342" t="s">
        <v>6949</v>
      </c>
      <c r="E1622" s="342" t="s">
        <v>6950</v>
      </c>
      <c r="F1622" s="342" t="s">
        <v>7473</v>
      </c>
    </row>
    <row r="1623" spans="1:6">
      <c r="A1623" s="342" t="s">
        <v>2960</v>
      </c>
      <c r="B1623" s="342">
        <v>0.1</v>
      </c>
      <c r="C1623" s="342" t="s">
        <v>6977</v>
      </c>
      <c r="D1623" s="342" t="s">
        <v>6978</v>
      </c>
      <c r="E1623" s="342" t="s">
        <v>6950</v>
      </c>
      <c r="F1623" s="342" t="s">
        <v>7488</v>
      </c>
    </row>
    <row r="1624" spans="1:6">
      <c r="A1624" s="342" t="s">
        <v>2961</v>
      </c>
      <c r="B1624" s="342">
        <v>0.1</v>
      </c>
      <c r="C1624" s="342" t="s">
        <v>6961</v>
      </c>
      <c r="D1624" s="342" t="s">
        <v>6962</v>
      </c>
      <c r="E1624" s="342" t="s">
        <v>6950</v>
      </c>
      <c r="F1624" s="342" t="s">
        <v>7481</v>
      </c>
    </row>
    <row r="1625" spans="1:6">
      <c r="A1625" s="342" t="s">
        <v>2962</v>
      </c>
      <c r="B1625" s="342">
        <v>0.1</v>
      </c>
      <c r="C1625" s="342" t="s">
        <v>6977</v>
      </c>
      <c r="D1625" s="342" t="s">
        <v>6978</v>
      </c>
      <c r="E1625" s="342" t="s">
        <v>6950</v>
      </c>
      <c r="F1625" s="342" t="s">
        <v>7488</v>
      </c>
    </row>
    <row r="1626" spans="1:6">
      <c r="A1626" s="342" t="s">
        <v>4597</v>
      </c>
      <c r="B1626" s="342">
        <v>1E-3</v>
      </c>
      <c r="C1626" s="342" t="s">
        <v>6948</v>
      </c>
      <c r="D1626" s="342" t="s">
        <v>6949</v>
      </c>
      <c r="E1626" s="342" t="s">
        <v>6950</v>
      </c>
      <c r="F1626" s="342" t="s">
        <v>7473</v>
      </c>
    </row>
    <row r="1627" spans="1:6">
      <c r="A1627" s="342" t="s">
        <v>4599</v>
      </c>
      <c r="B1627" s="342">
        <v>1E-3</v>
      </c>
      <c r="C1627" s="342" t="s">
        <v>6948</v>
      </c>
      <c r="D1627" s="342" t="s">
        <v>6949</v>
      </c>
      <c r="E1627" s="342" t="s">
        <v>6950</v>
      </c>
      <c r="F1627" s="342" t="s">
        <v>7473</v>
      </c>
    </row>
    <row r="1628" spans="1:6">
      <c r="A1628" s="342" t="s">
        <v>4601</v>
      </c>
      <c r="B1628" s="342">
        <v>1E-3</v>
      </c>
      <c r="C1628" s="342" t="s">
        <v>6948</v>
      </c>
      <c r="D1628" s="342" t="s">
        <v>6949</v>
      </c>
      <c r="E1628" s="342" t="s">
        <v>6950</v>
      </c>
      <c r="F1628" s="342" t="s">
        <v>7473</v>
      </c>
    </row>
    <row r="1629" spans="1:6">
      <c r="A1629" s="342" t="s">
        <v>7291</v>
      </c>
      <c r="B1629" s="342">
        <v>0.1</v>
      </c>
      <c r="C1629" s="342" t="s">
        <v>6961</v>
      </c>
      <c r="D1629" s="342" t="s">
        <v>6962</v>
      </c>
      <c r="E1629" s="342" t="s">
        <v>6950</v>
      </c>
      <c r="F1629" s="342" t="s">
        <v>7481</v>
      </c>
    </row>
    <row r="1630" spans="1:6">
      <c r="A1630" s="342" t="s">
        <v>4602</v>
      </c>
      <c r="B1630" s="342">
        <v>1E-3</v>
      </c>
      <c r="C1630" s="342" t="s">
        <v>6948</v>
      </c>
      <c r="D1630" s="342" t="s">
        <v>6949</v>
      </c>
      <c r="E1630" s="342" t="s">
        <v>6950</v>
      </c>
      <c r="F1630" s="342" t="s">
        <v>7473</v>
      </c>
    </row>
    <row r="1631" spans="1:6">
      <c r="A1631" s="342" t="s">
        <v>5985</v>
      </c>
      <c r="B1631" s="342">
        <v>3</v>
      </c>
      <c r="C1631" s="342" t="s">
        <v>6955</v>
      </c>
      <c r="D1631" s="342" t="s">
        <v>5984</v>
      </c>
      <c r="E1631" s="342" t="s">
        <v>6950</v>
      </c>
      <c r="F1631" s="342" t="s">
        <v>7477</v>
      </c>
    </row>
    <row r="1632" spans="1:6">
      <c r="A1632" s="342" t="s">
        <v>2963</v>
      </c>
      <c r="B1632" s="342">
        <v>0.1</v>
      </c>
      <c r="C1632" s="342" t="s">
        <v>7005</v>
      </c>
      <c r="D1632" s="342" t="s">
        <v>7006</v>
      </c>
      <c r="E1632" s="342" t="s">
        <v>6950</v>
      </c>
      <c r="F1632" s="342" t="s">
        <v>7497</v>
      </c>
    </row>
    <row r="1633" spans="1:6">
      <c r="A1633" s="342" t="s">
        <v>4603</v>
      </c>
      <c r="B1633" s="342">
        <v>1E-3</v>
      </c>
      <c r="C1633" s="342" t="s">
        <v>6948</v>
      </c>
      <c r="D1633" s="342" t="s">
        <v>6949</v>
      </c>
      <c r="E1633" s="342" t="s">
        <v>6950</v>
      </c>
      <c r="F1633" s="342" t="s">
        <v>7473</v>
      </c>
    </row>
    <row r="1634" spans="1:6">
      <c r="A1634" s="342" t="s">
        <v>7292</v>
      </c>
      <c r="B1634" s="342">
        <v>1E-3</v>
      </c>
      <c r="C1634" s="342" t="s">
        <v>6948</v>
      </c>
      <c r="D1634" s="342" t="s">
        <v>6949</v>
      </c>
      <c r="E1634" s="342" t="s">
        <v>6950</v>
      </c>
      <c r="F1634" s="342" t="s">
        <v>7473</v>
      </c>
    </row>
    <row r="1635" spans="1:6">
      <c r="A1635" s="342" t="s">
        <v>7293</v>
      </c>
      <c r="B1635" s="342">
        <v>1E-3</v>
      </c>
      <c r="C1635" s="342" t="s">
        <v>6948</v>
      </c>
      <c r="D1635" s="342" t="s">
        <v>6949</v>
      </c>
      <c r="E1635" s="342" t="s">
        <v>6950</v>
      </c>
      <c r="F1635" s="342" t="s">
        <v>7473</v>
      </c>
    </row>
    <row r="1636" spans="1:6">
      <c r="A1636" s="342" t="s">
        <v>7294</v>
      </c>
      <c r="B1636" s="342">
        <v>1E-3</v>
      </c>
      <c r="C1636" s="342" t="s">
        <v>6948</v>
      </c>
      <c r="D1636" s="342" t="s">
        <v>6949</v>
      </c>
      <c r="E1636" s="342" t="s">
        <v>6950</v>
      </c>
      <c r="F1636" s="342" t="s">
        <v>7473</v>
      </c>
    </row>
    <row r="1637" spans="1:6">
      <c r="A1637" s="342" t="s">
        <v>7295</v>
      </c>
      <c r="B1637" s="342">
        <v>1E-3</v>
      </c>
      <c r="C1637" s="342" t="s">
        <v>6948</v>
      </c>
      <c r="D1637" s="342" t="s">
        <v>6949</v>
      </c>
      <c r="E1637" s="342" t="s">
        <v>6950</v>
      </c>
      <c r="F1637" s="342" t="s">
        <v>7473</v>
      </c>
    </row>
    <row r="1638" spans="1:6">
      <c r="A1638" s="342" t="s">
        <v>4604</v>
      </c>
      <c r="B1638" s="342">
        <v>1E-3</v>
      </c>
      <c r="C1638" s="342" t="s">
        <v>6948</v>
      </c>
      <c r="D1638" s="342" t="s">
        <v>6949</v>
      </c>
      <c r="E1638" s="342" t="s">
        <v>6950</v>
      </c>
      <c r="F1638" s="342" t="s">
        <v>7473</v>
      </c>
    </row>
    <row r="1639" spans="1:6">
      <c r="A1639" s="342" t="s">
        <v>7296</v>
      </c>
      <c r="B1639" s="342">
        <v>1E-3</v>
      </c>
      <c r="C1639" s="342" t="s">
        <v>6948</v>
      </c>
      <c r="D1639" s="342" t="s">
        <v>6949</v>
      </c>
      <c r="E1639" s="342" t="s">
        <v>6950</v>
      </c>
      <c r="F1639" s="342" t="s">
        <v>7473</v>
      </c>
    </row>
    <row r="1640" spans="1:6">
      <c r="A1640" s="342" t="s">
        <v>7297</v>
      </c>
      <c r="B1640" s="342">
        <v>1E-3</v>
      </c>
      <c r="C1640" s="342" t="s">
        <v>6948</v>
      </c>
      <c r="D1640" s="342" t="s">
        <v>6949</v>
      </c>
      <c r="E1640" s="342" t="s">
        <v>6950</v>
      </c>
      <c r="F1640" s="342" t="s">
        <v>7473</v>
      </c>
    </row>
    <row r="1641" spans="1:6">
      <c r="A1641" s="342" t="s">
        <v>7298</v>
      </c>
      <c r="B1641" s="342">
        <v>1E-3</v>
      </c>
      <c r="C1641" s="342" t="s">
        <v>6948</v>
      </c>
      <c r="D1641" s="342" t="s">
        <v>6949</v>
      </c>
      <c r="E1641" s="342" t="s">
        <v>6950</v>
      </c>
      <c r="F1641" s="342" t="s">
        <v>7473</v>
      </c>
    </row>
    <row r="1642" spans="1:6">
      <c r="A1642" s="342" t="s">
        <v>4605</v>
      </c>
      <c r="B1642" s="342">
        <v>1E-3</v>
      </c>
      <c r="C1642" s="342" t="s">
        <v>6948</v>
      </c>
      <c r="D1642" s="342" t="s">
        <v>6949</v>
      </c>
      <c r="E1642" s="342" t="s">
        <v>6950</v>
      </c>
      <c r="F1642" s="342" t="s">
        <v>7473</v>
      </c>
    </row>
    <row r="1643" spans="1:6">
      <c r="A1643" s="342" t="s">
        <v>7299</v>
      </c>
      <c r="B1643" s="342">
        <v>1E-3</v>
      </c>
      <c r="C1643" s="342" t="s">
        <v>6948</v>
      </c>
      <c r="D1643" s="342" t="s">
        <v>6949</v>
      </c>
      <c r="E1643" s="342" t="s">
        <v>6950</v>
      </c>
      <c r="F1643" s="342" t="s">
        <v>7473</v>
      </c>
    </row>
    <row r="1644" spans="1:6">
      <c r="A1644" s="342" t="s">
        <v>7300</v>
      </c>
      <c r="B1644" s="342">
        <v>1E-3</v>
      </c>
      <c r="C1644" s="342" t="s">
        <v>6948</v>
      </c>
      <c r="D1644" s="342" t="s">
        <v>6949</v>
      </c>
      <c r="E1644" s="342" t="s">
        <v>6950</v>
      </c>
      <c r="F1644" s="342" t="s">
        <v>7473</v>
      </c>
    </row>
    <row r="1645" spans="1:6">
      <c r="A1645" s="342" t="s">
        <v>2964</v>
      </c>
      <c r="B1645" s="342">
        <v>8.9999999999999993E-3</v>
      </c>
      <c r="C1645" s="342" t="s">
        <v>6952</v>
      </c>
      <c r="D1645" s="342" t="s">
        <v>1912</v>
      </c>
      <c r="E1645" s="342" t="s">
        <v>6950</v>
      </c>
      <c r="F1645" s="342" t="s">
        <v>7475</v>
      </c>
    </row>
    <row r="1646" spans="1:6">
      <c r="A1646" s="342" t="s">
        <v>2965</v>
      </c>
      <c r="B1646" s="342">
        <v>8.9999999999999993E-3</v>
      </c>
      <c r="C1646" s="342" t="s">
        <v>6952</v>
      </c>
      <c r="D1646" s="342" t="s">
        <v>1912</v>
      </c>
      <c r="E1646" s="342" t="s">
        <v>6950</v>
      </c>
      <c r="F1646" s="342" t="s">
        <v>7475</v>
      </c>
    </row>
    <row r="1647" spans="1:6">
      <c r="A1647" s="342" t="s">
        <v>2966</v>
      </c>
      <c r="B1647" s="342">
        <v>0.1</v>
      </c>
      <c r="C1647" s="342" t="s">
        <v>6997</v>
      </c>
      <c r="D1647" s="342" t="s">
        <v>6998</v>
      </c>
      <c r="E1647" s="342" t="s">
        <v>6950</v>
      </c>
      <c r="F1647" s="342" t="s">
        <v>7496</v>
      </c>
    </row>
    <row r="1648" spans="1:6">
      <c r="A1648" s="342" t="s">
        <v>4606</v>
      </c>
      <c r="B1648" s="342">
        <v>1E-3</v>
      </c>
      <c r="C1648" s="342" t="s">
        <v>6948</v>
      </c>
      <c r="D1648" s="342" t="s">
        <v>6949</v>
      </c>
      <c r="E1648" s="342" t="s">
        <v>6950</v>
      </c>
      <c r="F1648" s="342" t="s">
        <v>7473</v>
      </c>
    </row>
    <row r="1649" spans="1:6">
      <c r="A1649" s="342" t="s">
        <v>2967</v>
      </c>
      <c r="B1649" s="342">
        <v>0.1</v>
      </c>
      <c r="C1649" s="342" t="s">
        <v>6977</v>
      </c>
      <c r="D1649" s="342" t="s">
        <v>6978</v>
      </c>
      <c r="E1649" s="342" t="s">
        <v>6950</v>
      </c>
      <c r="F1649" s="342" t="s">
        <v>7488</v>
      </c>
    </row>
    <row r="1650" spans="1:6">
      <c r="A1650" s="342" t="s">
        <v>2968</v>
      </c>
      <c r="B1650" s="342">
        <v>0.1</v>
      </c>
      <c r="C1650" s="342" t="s">
        <v>6977</v>
      </c>
      <c r="D1650" s="342" t="s">
        <v>6978</v>
      </c>
      <c r="E1650" s="342" t="s">
        <v>6950</v>
      </c>
      <c r="F1650" s="342" t="s">
        <v>7488</v>
      </c>
    </row>
    <row r="1651" spans="1:6">
      <c r="A1651" s="342" t="s">
        <v>2969</v>
      </c>
      <c r="B1651" s="342">
        <v>0.1</v>
      </c>
      <c r="C1651" s="342" t="s">
        <v>6977</v>
      </c>
      <c r="D1651" s="342" t="s">
        <v>6978</v>
      </c>
      <c r="E1651" s="342" t="s">
        <v>6950</v>
      </c>
      <c r="F1651" s="342" t="s">
        <v>7488</v>
      </c>
    </row>
    <row r="1652" spans="1:6">
      <c r="A1652" s="342" t="s">
        <v>7301</v>
      </c>
      <c r="B1652" s="342">
        <v>0.1</v>
      </c>
      <c r="C1652" s="342" t="s">
        <v>6961</v>
      </c>
      <c r="D1652" s="342" t="s">
        <v>6962</v>
      </c>
      <c r="E1652" s="342" t="s">
        <v>6950</v>
      </c>
      <c r="F1652" s="342" t="s">
        <v>7481</v>
      </c>
    </row>
    <row r="1653" spans="1:6">
      <c r="A1653" s="342" t="s">
        <v>7302</v>
      </c>
      <c r="B1653" s="342">
        <v>0.1</v>
      </c>
      <c r="C1653" s="342" t="s">
        <v>6961</v>
      </c>
      <c r="D1653" s="342" t="s">
        <v>6962</v>
      </c>
      <c r="E1653" s="342" t="s">
        <v>6950</v>
      </c>
      <c r="F1653" s="342" t="s">
        <v>7481</v>
      </c>
    </row>
    <row r="1654" spans="1:6">
      <c r="A1654" s="342" t="s">
        <v>7303</v>
      </c>
      <c r="B1654" s="342">
        <v>0.1</v>
      </c>
      <c r="C1654" s="342" t="s">
        <v>7026</v>
      </c>
      <c r="D1654" s="342" t="s">
        <v>7027</v>
      </c>
      <c r="E1654" s="342" t="s">
        <v>6950</v>
      </c>
      <c r="F1654" s="342" t="s">
        <v>7500</v>
      </c>
    </row>
    <row r="1655" spans="1:6">
      <c r="A1655" s="342" t="s">
        <v>4607</v>
      </c>
      <c r="B1655" s="342">
        <v>1E-3</v>
      </c>
      <c r="C1655" s="342" t="s">
        <v>6948</v>
      </c>
      <c r="D1655" s="342" t="s">
        <v>6949</v>
      </c>
      <c r="E1655" s="342" t="s">
        <v>6950</v>
      </c>
      <c r="F1655" s="342" t="s">
        <v>7473</v>
      </c>
    </row>
    <row r="1656" spans="1:6">
      <c r="A1656" s="342" t="s">
        <v>7304</v>
      </c>
      <c r="B1656" s="342">
        <v>0.1</v>
      </c>
      <c r="C1656" s="342" t="s">
        <v>6997</v>
      </c>
      <c r="D1656" s="342" t="s">
        <v>6998</v>
      </c>
      <c r="E1656" s="342" t="s">
        <v>6950</v>
      </c>
      <c r="F1656" s="342" t="s">
        <v>7496</v>
      </c>
    </row>
    <row r="1657" spans="1:6">
      <c r="A1657" s="342" t="s">
        <v>2970</v>
      </c>
      <c r="B1657" s="342">
        <v>0.1</v>
      </c>
      <c r="C1657" s="342" t="s">
        <v>6968</v>
      </c>
      <c r="D1657" s="342" t="s">
        <v>1975</v>
      </c>
      <c r="E1657" s="342" t="s">
        <v>6950</v>
      </c>
      <c r="F1657" s="342" t="s">
        <v>7485</v>
      </c>
    </row>
    <row r="1658" spans="1:6">
      <c r="A1658" s="342" t="s">
        <v>2971</v>
      </c>
      <c r="B1658" s="342">
        <v>0.1</v>
      </c>
      <c r="C1658" s="342" t="s">
        <v>6957</v>
      </c>
      <c r="D1658" s="342" t="s">
        <v>1941</v>
      </c>
      <c r="E1658" s="342" t="s">
        <v>6950</v>
      </c>
      <c r="F1658" s="342" t="s">
        <v>7478</v>
      </c>
    </row>
    <row r="1659" spans="1:6">
      <c r="A1659" s="342" t="s">
        <v>4608</v>
      </c>
      <c r="B1659" s="342">
        <v>1E-3</v>
      </c>
      <c r="C1659" s="342" t="s">
        <v>6948</v>
      </c>
      <c r="D1659" s="342" t="s">
        <v>6949</v>
      </c>
      <c r="E1659" s="342" t="s">
        <v>6950</v>
      </c>
      <c r="F1659" s="342" t="s">
        <v>7473</v>
      </c>
    </row>
    <row r="1660" spans="1:6">
      <c r="A1660" s="342" t="s">
        <v>2972</v>
      </c>
      <c r="B1660" s="342">
        <v>1E-3</v>
      </c>
      <c r="C1660" s="342" t="s">
        <v>6959</v>
      </c>
      <c r="D1660" s="342" t="s">
        <v>6960</v>
      </c>
      <c r="E1660" s="342" t="s">
        <v>6950</v>
      </c>
      <c r="F1660" s="342" t="s">
        <v>7480</v>
      </c>
    </row>
    <row r="1661" spans="1:6">
      <c r="A1661" s="342" t="s">
        <v>2973</v>
      </c>
      <c r="B1661" s="342">
        <v>1E-3</v>
      </c>
      <c r="C1661" s="342" t="s">
        <v>6959</v>
      </c>
      <c r="D1661" s="342" t="s">
        <v>6960</v>
      </c>
      <c r="E1661" s="342" t="s">
        <v>6950</v>
      </c>
      <c r="F1661" s="342" t="s">
        <v>7480</v>
      </c>
    </row>
    <row r="1662" spans="1:6">
      <c r="A1662" s="342" t="s">
        <v>7305</v>
      </c>
      <c r="B1662" s="342">
        <v>1E-3</v>
      </c>
      <c r="C1662" s="342" t="s">
        <v>6948</v>
      </c>
      <c r="D1662" s="342" t="s">
        <v>6949</v>
      </c>
      <c r="E1662" s="342" t="s">
        <v>6950</v>
      </c>
      <c r="F1662" s="342" t="s">
        <v>7473</v>
      </c>
    </row>
    <row r="1663" spans="1:6">
      <c r="A1663" s="342" t="s">
        <v>7306</v>
      </c>
      <c r="B1663" s="342">
        <v>1E-3</v>
      </c>
      <c r="C1663" s="342" t="s">
        <v>6948</v>
      </c>
      <c r="D1663" s="342" t="s">
        <v>6949</v>
      </c>
      <c r="E1663" s="342" t="s">
        <v>6950</v>
      </c>
      <c r="F1663" s="342" t="s">
        <v>7473</v>
      </c>
    </row>
    <row r="1664" spans="1:6">
      <c r="A1664" s="342" t="s">
        <v>7307</v>
      </c>
      <c r="B1664" s="342">
        <v>0.1</v>
      </c>
      <c r="C1664" s="342" t="s">
        <v>6961</v>
      </c>
      <c r="D1664" s="342" t="s">
        <v>6962</v>
      </c>
      <c r="E1664" s="342" t="s">
        <v>6950</v>
      </c>
      <c r="F1664" s="342" t="s">
        <v>7481</v>
      </c>
    </row>
    <row r="1665" spans="1:6">
      <c r="A1665" s="342" t="s">
        <v>2974</v>
      </c>
      <c r="B1665" s="342">
        <v>0.1</v>
      </c>
      <c r="C1665" s="342" t="s">
        <v>6957</v>
      </c>
      <c r="D1665" s="342" t="s">
        <v>1941</v>
      </c>
      <c r="E1665" s="342" t="s">
        <v>6950</v>
      </c>
      <c r="F1665" s="342" t="s">
        <v>7478</v>
      </c>
    </row>
    <row r="1666" spans="1:6">
      <c r="A1666" s="342" t="s">
        <v>2975</v>
      </c>
      <c r="B1666" s="342">
        <v>0.1</v>
      </c>
      <c r="C1666" s="342" t="s">
        <v>7018</v>
      </c>
      <c r="D1666" s="342" t="s">
        <v>2183</v>
      </c>
      <c r="E1666" s="342" t="s">
        <v>6950</v>
      </c>
      <c r="F1666" s="342" t="s">
        <v>7499</v>
      </c>
    </row>
    <row r="1667" spans="1:6">
      <c r="A1667" s="342" t="s">
        <v>2976</v>
      </c>
      <c r="B1667" s="342">
        <v>0.1</v>
      </c>
      <c r="C1667" s="342" t="s">
        <v>7018</v>
      </c>
      <c r="D1667" s="342" t="s">
        <v>2183</v>
      </c>
      <c r="E1667" s="342" t="s">
        <v>6950</v>
      </c>
      <c r="F1667" s="342" t="s">
        <v>7499</v>
      </c>
    </row>
    <row r="1668" spans="1:6">
      <c r="A1668" s="342" t="s">
        <v>2977</v>
      </c>
      <c r="B1668" s="342">
        <v>0.1</v>
      </c>
      <c r="C1668" s="342" t="s">
        <v>7018</v>
      </c>
      <c r="D1668" s="342" t="s">
        <v>2183</v>
      </c>
      <c r="E1668" s="342" t="s">
        <v>6950</v>
      </c>
      <c r="F1668" s="342" t="s">
        <v>7499</v>
      </c>
    </row>
    <row r="1669" spans="1:6">
      <c r="A1669" s="342" t="s">
        <v>7308</v>
      </c>
      <c r="B1669" s="342">
        <v>1E-3</v>
      </c>
      <c r="C1669" s="342" t="s">
        <v>6948</v>
      </c>
      <c r="D1669" s="342" t="s">
        <v>6949</v>
      </c>
      <c r="E1669" s="342" t="s">
        <v>6950</v>
      </c>
      <c r="F1669" s="342" t="s">
        <v>7473</v>
      </c>
    </row>
    <row r="1670" spans="1:6">
      <c r="A1670" s="342" t="s">
        <v>2978</v>
      </c>
      <c r="B1670" s="342">
        <v>1E-3</v>
      </c>
      <c r="C1670" s="342" t="s">
        <v>6959</v>
      </c>
      <c r="D1670" s="342" t="s">
        <v>6960</v>
      </c>
      <c r="E1670" s="342" t="s">
        <v>6950</v>
      </c>
      <c r="F1670" s="342" t="s">
        <v>7480</v>
      </c>
    </row>
    <row r="1671" spans="1:6">
      <c r="A1671" s="342" t="s">
        <v>4610</v>
      </c>
      <c r="B1671" s="342">
        <v>1E-3</v>
      </c>
      <c r="C1671" s="342" t="s">
        <v>6948</v>
      </c>
      <c r="D1671" s="342" t="s">
        <v>6949</v>
      </c>
      <c r="E1671" s="342" t="s">
        <v>6950</v>
      </c>
      <c r="F1671" s="342" t="s">
        <v>7473</v>
      </c>
    </row>
    <row r="1672" spans="1:6">
      <c r="A1672" s="342" t="s">
        <v>7309</v>
      </c>
      <c r="B1672" s="342">
        <v>1E-3</v>
      </c>
      <c r="C1672" s="342" t="s">
        <v>6948</v>
      </c>
      <c r="D1672" s="342" t="s">
        <v>6949</v>
      </c>
      <c r="E1672" s="342" t="s">
        <v>6950</v>
      </c>
      <c r="F1672" s="342" t="s">
        <v>7473</v>
      </c>
    </row>
    <row r="1673" spans="1:6">
      <c r="A1673" s="342" t="s">
        <v>7310</v>
      </c>
      <c r="B1673" s="342">
        <v>1E-3</v>
      </c>
      <c r="C1673" s="342" t="s">
        <v>6948</v>
      </c>
      <c r="D1673" s="342" t="s">
        <v>6949</v>
      </c>
      <c r="E1673" s="342" t="s">
        <v>6950</v>
      </c>
      <c r="F1673" s="342" t="s">
        <v>7473</v>
      </c>
    </row>
    <row r="1674" spans="1:6">
      <c r="A1674" s="342" t="s">
        <v>7311</v>
      </c>
      <c r="B1674" s="342">
        <v>1E-3</v>
      </c>
      <c r="C1674" s="342" t="s">
        <v>6948</v>
      </c>
      <c r="D1674" s="342" t="s">
        <v>6949</v>
      </c>
      <c r="E1674" s="342" t="s">
        <v>6950</v>
      </c>
      <c r="F1674" s="342" t="s">
        <v>7473</v>
      </c>
    </row>
    <row r="1675" spans="1:6">
      <c r="A1675" s="342" t="s">
        <v>7312</v>
      </c>
      <c r="B1675" s="342">
        <v>1E-3</v>
      </c>
      <c r="C1675" s="342" t="s">
        <v>6948</v>
      </c>
      <c r="D1675" s="342" t="s">
        <v>6949</v>
      </c>
      <c r="E1675" s="342" t="s">
        <v>6950</v>
      </c>
      <c r="F1675" s="342" t="s">
        <v>7473</v>
      </c>
    </row>
    <row r="1676" spans="1:6">
      <c r="A1676" s="342" t="s">
        <v>7313</v>
      </c>
      <c r="B1676" s="342">
        <v>1E-3</v>
      </c>
      <c r="C1676" s="342" t="s">
        <v>6948</v>
      </c>
      <c r="D1676" s="342" t="s">
        <v>6949</v>
      </c>
      <c r="E1676" s="342" t="s">
        <v>6950</v>
      </c>
      <c r="F1676" s="342" t="s">
        <v>7473</v>
      </c>
    </row>
    <row r="1677" spans="1:6">
      <c r="A1677" s="342" t="s">
        <v>2979</v>
      </c>
      <c r="B1677" s="342">
        <v>0.01</v>
      </c>
      <c r="C1677" s="342" t="s">
        <v>6953</v>
      </c>
      <c r="D1677" s="342" t="s">
        <v>1914</v>
      </c>
      <c r="E1677" s="342" t="s">
        <v>6950</v>
      </c>
      <c r="F1677" s="342" t="s">
        <v>7476</v>
      </c>
    </row>
    <row r="1678" spans="1:6">
      <c r="A1678" s="342" t="s">
        <v>7314</v>
      </c>
      <c r="B1678" s="342">
        <v>1E-3</v>
      </c>
      <c r="C1678" s="342" t="s">
        <v>6948</v>
      </c>
      <c r="D1678" s="342" t="s">
        <v>6949</v>
      </c>
      <c r="E1678" s="342" t="s">
        <v>6950</v>
      </c>
      <c r="F1678" s="342" t="s">
        <v>7473</v>
      </c>
    </row>
    <row r="1679" spans="1:6">
      <c r="A1679" s="342" t="s">
        <v>7315</v>
      </c>
      <c r="B1679" s="342">
        <v>1E-3</v>
      </c>
      <c r="C1679" s="342" t="s">
        <v>6948</v>
      </c>
      <c r="D1679" s="342" t="s">
        <v>6949</v>
      </c>
      <c r="E1679" s="342" t="s">
        <v>6950</v>
      </c>
      <c r="F1679" s="342" t="s">
        <v>7473</v>
      </c>
    </row>
    <row r="1680" spans="1:6">
      <c r="A1680" s="342" t="s">
        <v>2980</v>
      </c>
      <c r="B1680" s="342">
        <v>0.1</v>
      </c>
      <c r="C1680" s="342" t="s">
        <v>6977</v>
      </c>
      <c r="D1680" s="342" t="s">
        <v>6978</v>
      </c>
      <c r="E1680" s="342" t="s">
        <v>6950</v>
      </c>
      <c r="F1680" s="342" t="s">
        <v>7488</v>
      </c>
    </row>
    <row r="1681" spans="1:6">
      <c r="A1681" s="342" t="s">
        <v>2981</v>
      </c>
      <c r="B1681" s="342">
        <v>0.1</v>
      </c>
      <c r="C1681" s="342" t="s">
        <v>6961</v>
      </c>
      <c r="D1681" s="342" t="s">
        <v>6962</v>
      </c>
      <c r="E1681" s="342" t="s">
        <v>6950</v>
      </c>
      <c r="F1681" s="342" t="s">
        <v>7481</v>
      </c>
    </row>
    <row r="1682" spans="1:6">
      <c r="A1682" s="342" t="s">
        <v>7316</v>
      </c>
      <c r="B1682" s="342">
        <v>0.1</v>
      </c>
      <c r="C1682" s="342" t="s">
        <v>7026</v>
      </c>
      <c r="D1682" s="342" t="s">
        <v>7027</v>
      </c>
      <c r="E1682" s="342" t="s">
        <v>6950</v>
      </c>
      <c r="F1682" s="342" t="s">
        <v>7500</v>
      </c>
    </row>
    <row r="1683" spans="1:6">
      <c r="A1683" s="342" t="s">
        <v>2982</v>
      </c>
      <c r="B1683" s="342">
        <v>0.1</v>
      </c>
      <c r="C1683" s="342" t="s">
        <v>6977</v>
      </c>
      <c r="D1683" s="342" t="s">
        <v>6978</v>
      </c>
      <c r="E1683" s="342" t="s">
        <v>6950</v>
      </c>
      <c r="F1683" s="342" t="s">
        <v>7488</v>
      </c>
    </row>
    <row r="1684" spans="1:6">
      <c r="A1684" s="342" t="s">
        <v>7317</v>
      </c>
      <c r="B1684" s="342">
        <v>0.1</v>
      </c>
      <c r="C1684" s="342" t="s">
        <v>6961</v>
      </c>
      <c r="D1684" s="342" t="s">
        <v>6962</v>
      </c>
      <c r="E1684" s="342" t="s">
        <v>6950</v>
      </c>
      <c r="F1684" s="342" t="s">
        <v>7481</v>
      </c>
    </row>
    <row r="1685" spans="1:6">
      <c r="A1685" s="342" t="s">
        <v>7318</v>
      </c>
      <c r="B1685" s="342">
        <v>1E-3</v>
      </c>
      <c r="C1685" s="342" t="s">
        <v>6948</v>
      </c>
      <c r="D1685" s="342" t="s">
        <v>6949</v>
      </c>
      <c r="E1685" s="342" t="s">
        <v>6950</v>
      </c>
      <c r="F1685" s="342" t="s">
        <v>7473</v>
      </c>
    </row>
    <row r="1686" spans="1:6">
      <c r="A1686" s="342" t="s">
        <v>7319</v>
      </c>
      <c r="B1686" s="342">
        <v>1E-3</v>
      </c>
      <c r="C1686" s="342" t="s">
        <v>6948</v>
      </c>
      <c r="D1686" s="342" t="s">
        <v>6949</v>
      </c>
      <c r="E1686" s="342" t="s">
        <v>6950</v>
      </c>
      <c r="F1686" s="342" t="s">
        <v>7473</v>
      </c>
    </row>
    <row r="1687" spans="1:6">
      <c r="A1687" s="342" t="s">
        <v>7320</v>
      </c>
      <c r="B1687" s="342">
        <v>1E-3</v>
      </c>
      <c r="C1687" s="342" t="s">
        <v>6948</v>
      </c>
      <c r="D1687" s="342" t="s">
        <v>6949</v>
      </c>
      <c r="E1687" s="342" t="s">
        <v>6950</v>
      </c>
      <c r="F1687" s="342" t="s">
        <v>7473</v>
      </c>
    </row>
    <row r="1688" spans="1:6">
      <c r="A1688" s="342" t="s">
        <v>7321</v>
      </c>
      <c r="B1688" s="342">
        <v>1E-3</v>
      </c>
      <c r="C1688" s="342" t="s">
        <v>6948</v>
      </c>
      <c r="D1688" s="342" t="s">
        <v>6949</v>
      </c>
      <c r="E1688" s="342" t="s">
        <v>6950</v>
      </c>
      <c r="F1688" s="342" t="s">
        <v>7473</v>
      </c>
    </row>
    <row r="1689" spans="1:6">
      <c r="A1689" s="342" t="s">
        <v>2983</v>
      </c>
      <c r="B1689" s="342">
        <v>8.9999999999999993E-3</v>
      </c>
      <c r="C1689" s="342" t="s">
        <v>6952</v>
      </c>
      <c r="D1689" s="342" t="s">
        <v>1912</v>
      </c>
      <c r="E1689" s="342" t="s">
        <v>6950</v>
      </c>
      <c r="F1689" s="342" t="s">
        <v>7475</v>
      </c>
    </row>
    <row r="1690" spans="1:6">
      <c r="A1690" s="342" t="s">
        <v>2984</v>
      </c>
      <c r="B1690" s="342">
        <v>8.9999999999999993E-3</v>
      </c>
      <c r="C1690" s="342" t="s">
        <v>6952</v>
      </c>
      <c r="D1690" s="342" t="s">
        <v>1912</v>
      </c>
      <c r="E1690" s="342" t="s">
        <v>6950</v>
      </c>
      <c r="F1690" s="342" t="s">
        <v>7475</v>
      </c>
    </row>
    <row r="1691" spans="1:6">
      <c r="A1691" s="342" t="s">
        <v>4620</v>
      </c>
      <c r="B1691" s="342">
        <v>1E-3</v>
      </c>
      <c r="C1691" s="342" t="s">
        <v>7169</v>
      </c>
      <c r="D1691" s="342" t="s">
        <v>7170</v>
      </c>
      <c r="E1691" s="342" t="s">
        <v>6950</v>
      </c>
      <c r="F1691" s="342" t="s">
        <v>7503</v>
      </c>
    </row>
    <row r="1692" spans="1:6">
      <c r="A1692" s="342" t="s">
        <v>4622</v>
      </c>
      <c r="B1692" s="342">
        <v>1E-3</v>
      </c>
      <c r="C1692" s="342" t="s">
        <v>6948</v>
      </c>
      <c r="D1692" s="342" t="s">
        <v>6949</v>
      </c>
      <c r="E1692" s="342" t="s">
        <v>6950</v>
      </c>
      <c r="F1692" s="342" t="s">
        <v>7473</v>
      </c>
    </row>
    <row r="1693" spans="1:6">
      <c r="A1693" s="342" t="s">
        <v>4623</v>
      </c>
      <c r="B1693" s="342">
        <v>1E-3</v>
      </c>
      <c r="C1693" s="342" t="s">
        <v>6948</v>
      </c>
      <c r="D1693" s="342" t="s">
        <v>6949</v>
      </c>
      <c r="E1693" s="342" t="s">
        <v>6950</v>
      </c>
      <c r="F1693" s="342" t="s">
        <v>7473</v>
      </c>
    </row>
    <row r="1694" spans="1:6">
      <c r="A1694" s="342" t="s">
        <v>7322</v>
      </c>
      <c r="B1694" s="342">
        <v>1E-3</v>
      </c>
      <c r="C1694" s="342" t="s">
        <v>6948</v>
      </c>
      <c r="D1694" s="342" t="s">
        <v>6949</v>
      </c>
      <c r="E1694" s="342" t="s">
        <v>6950</v>
      </c>
      <c r="F1694" s="342" t="s">
        <v>7473</v>
      </c>
    </row>
    <row r="1695" spans="1:6">
      <c r="A1695" s="342" t="s">
        <v>2985</v>
      </c>
      <c r="B1695" s="342">
        <v>1E-3</v>
      </c>
      <c r="C1695" s="342" t="s">
        <v>6959</v>
      </c>
      <c r="D1695" s="342" t="s">
        <v>6960</v>
      </c>
      <c r="E1695" s="342" t="s">
        <v>6950</v>
      </c>
      <c r="F1695" s="342" t="s">
        <v>7480</v>
      </c>
    </row>
    <row r="1696" spans="1:6">
      <c r="A1696" s="342" t="s">
        <v>2986</v>
      </c>
      <c r="B1696" s="342">
        <v>8.9999999999999993E-3</v>
      </c>
      <c r="C1696" s="342" t="s">
        <v>6952</v>
      </c>
      <c r="D1696" s="342" t="s">
        <v>1912</v>
      </c>
      <c r="E1696" s="342" t="s">
        <v>6950</v>
      </c>
      <c r="F1696" s="342" t="s">
        <v>7475</v>
      </c>
    </row>
    <row r="1697" spans="1:6">
      <c r="A1697" s="342" t="s">
        <v>2987</v>
      </c>
      <c r="B1697" s="342">
        <v>8.9999999999999993E-3</v>
      </c>
      <c r="C1697" s="342" t="s">
        <v>6952</v>
      </c>
      <c r="D1697" s="342" t="s">
        <v>1912</v>
      </c>
      <c r="E1697" s="342" t="s">
        <v>6950</v>
      </c>
      <c r="F1697" s="342" t="s">
        <v>7475</v>
      </c>
    </row>
    <row r="1698" spans="1:6">
      <c r="A1698" s="342" t="s">
        <v>7323</v>
      </c>
      <c r="B1698" s="342">
        <v>1E-3</v>
      </c>
      <c r="C1698" s="342" t="s">
        <v>6948</v>
      </c>
      <c r="D1698" s="342" t="s">
        <v>6949</v>
      </c>
      <c r="E1698" s="342" t="s">
        <v>6950</v>
      </c>
      <c r="F1698" s="342" t="s">
        <v>7473</v>
      </c>
    </row>
    <row r="1699" spans="1:6">
      <c r="A1699" s="342" t="s">
        <v>7324</v>
      </c>
      <c r="B1699" s="342">
        <v>1E-3</v>
      </c>
      <c r="C1699" s="342" t="s">
        <v>6948</v>
      </c>
      <c r="D1699" s="342" t="s">
        <v>6949</v>
      </c>
      <c r="E1699" s="342" t="s">
        <v>6950</v>
      </c>
      <c r="F1699" s="342" t="s">
        <v>7473</v>
      </c>
    </row>
    <row r="1700" spans="1:6">
      <c r="A1700" s="342" t="s">
        <v>7325</v>
      </c>
      <c r="B1700" s="342">
        <v>1E-3</v>
      </c>
      <c r="C1700" s="342" t="s">
        <v>6948</v>
      </c>
      <c r="D1700" s="342" t="s">
        <v>6949</v>
      </c>
      <c r="E1700" s="342" t="s">
        <v>6950</v>
      </c>
      <c r="F1700" s="342" t="s">
        <v>7473</v>
      </c>
    </row>
    <row r="1701" spans="1:6">
      <c r="A1701" s="342" t="s">
        <v>2988</v>
      </c>
      <c r="B1701" s="342">
        <v>8.9999999999999993E-3</v>
      </c>
      <c r="C1701" s="342" t="s">
        <v>6952</v>
      </c>
      <c r="D1701" s="342" t="s">
        <v>1912</v>
      </c>
      <c r="E1701" s="342" t="s">
        <v>6950</v>
      </c>
      <c r="F1701" s="342" t="s">
        <v>7475</v>
      </c>
    </row>
    <row r="1702" spans="1:6">
      <c r="A1702" s="342" t="s">
        <v>2989</v>
      </c>
      <c r="B1702" s="342">
        <v>1E-3</v>
      </c>
      <c r="C1702" s="342" t="s">
        <v>6959</v>
      </c>
      <c r="D1702" s="342" t="s">
        <v>6960</v>
      </c>
      <c r="E1702" s="342" t="s">
        <v>6950</v>
      </c>
      <c r="F1702" s="342" t="s">
        <v>7480</v>
      </c>
    </row>
    <row r="1703" spans="1:6">
      <c r="A1703" s="342" t="s">
        <v>2990</v>
      </c>
      <c r="B1703" s="342">
        <v>1E-3</v>
      </c>
      <c r="C1703" s="342" t="s">
        <v>6959</v>
      </c>
      <c r="D1703" s="342" t="s">
        <v>6960</v>
      </c>
      <c r="E1703" s="342" t="s">
        <v>6950</v>
      </c>
      <c r="F1703" s="342" t="s">
        <v>7480</v>
      </c>
    </row>
    <row r="1704" spans="1:6">
      <c r="A1704" s="342" t="s">
        <v>7326</v>
      </c>
      <c r="B1704" s="342">
        <v>1E-3</v>
      </c>
      <c r="C1704" s="342" t="s">
        <v>6948</v>
      </c>
      <c r="D1704" s="342" t="s">
        <v>6949</v>
      </c>
      <c r="E1704" s="342" t="s">
        <v>6950</v>
      </c>
      <c r="F1704" s="342" t="s">
        <v>7473</v>
      </c>
    </row>
    <row r="1705" spans="1:6">
      <c r="A1705" s="342" t="s">
        <v>2991</v>
      </c>
      <c r="B1705" s="342">
        <v>0.1</v>
      </c>
      <c r="C1705" s="342" t="s">
        <v>6968</v>
      </c>
      <c r="D1705" s="342" t="s">
        <v>1975</v>
      </c>
      <c r="E1705" s="342" t="s">
        <v>6950</v>
      </c>
      <c r="F1705" s="342" t="s">
        <v>7485</v>
      </c>
    </row>
    <row r="1706" spans="1:6">
      <c r="A1706" s="342" t="s">
        <v>2992</v>
      </c>
      <c r="B1706" s="342">
        <v>0.01</v>
      </c>
      <c r="C1706" s="342" t="s">
        <v>6953</v>
      </c>
      <c r="D1706" s="342" t="s">
        <v>1914</v>
      </c>
      <c r="E1706" s="342" t="s">
        <v>6950</v>
      </c>
      <c r="F1706" s="342" t="s">
        <v>7476</v>
      </c>
    </row>
    <row r="1707" spans="1:6">
      <c r="A1707" s="342" t="s">
        <v>7327</v>
      </c>
      <c r="B1707" s="342">
        <v>1E-3</v>
      </c>
      <c r="C1707" s="342" t="s">
        <v>6948</v>
      </c>
      <c r="D1707" s="342" t="s">
        <v>6949</v>
      </c>
      <c r="E1707" s="342" t="s">
        <v>6950</v>
      </c>
      <c r="F1707" s="342" t="s">
        <v>7473</v>
      </c>
    </row>
    <row r="1708" spans="1:6">
      <c r="A1708" s="342" t="s">
        <v>7328</v>
      </c>
      <c r="B1708" s="342">
        <v>1E-3</v>
      </c>
      <c r="C1708" s="342" t="s">
        <v>6948</v>
      </c>
      <c r="D1708" s="342" t="s">
        <v>6949</v>
      </c>
      <c r="E1708" s="342" t="s">
        <v>6950</v>
      </c>
      <c r="F1708" s="342" t="s">
        <v>7473</v>
      </c>
    </row>
    <row r="1709" spans="1:6">
      <c r="A1709" s="342" t="s">
        <v>7329</v>
      </c>
      <c r="B1709" s="342">
        <v>1E-3</v>
      </c>
      <c r="C1709" s="342" t="s">
        <v>6948</v>
      </c>
      <c r="D1709" s="342" t="s">
        <v>6949</v>
      </c>
      <c r="E1709" s="342" t="s">
        <v>6950</v>
      </c>
      <c r="F1709" s="342" t="s">
        <v>7473</v>
      </c>
    </row>
    <row r="1710" spans="1:6">
      <c r="A1710" s="342" t="s">
        <v>7330</v>
      </c>
      <c r="B1710" s="342">
        <v>1E-3</v>
      </c>
      <c r="C1710" s="342" t="s">
        <v>6948</v>
      </c>
      <c r="D1710" s="342" t="s">
        <v>6949</v>
      </c>
      <c r="E1710" s="342" t="s">
        <v>6950</v>
      </c>
      <c r="F1710" s="342" t="s">
        <v>7473</v>
      </c>
    </row>
    <row r="1711" spans="1:6">
      <c r="A1711" s="342" t="s">
        <v>7331</v>
      </c>
      <c r="B1711" s="342">
        <v>1E-3</v>
      </c>
      <c r="C1711" s="342" t="s">
        <v>6948</v>
      </c>
      <c r="D1711" s="342" t="s">
        <v>6949</v>
      </c>
      <c r="E1711" s="342" t="s">
        <v>6950</v>
      </c>
      <c r="F1711" s="342" t="s">
        <v>7473</v>
      </c>
    </row>
    <row r="1712" spans="1:6">
      <c r="A1712" s="342" t="s">
        <v>7332</v>
      </c>
      <c r="B1712" s="342">
        <v>1E-3</v>
      </c>
      <c r="C1712" s="342" t="s">
        <v>6948</v>
      </c>
      <c r="D1712" s="342" t="s">
        <v>6949</v>
      </c>
      <c r="E1712" s="342" t="s">
        <v>6950</v>
      </c>
      <c r="F1712" s="342" t="s">
        <v>7473</v>
      </c>
    </row>
    <row r="1713" spans="1:6">
      <c r="A1713" s="342" t="s">
        <v>7333</v>
      </c>
      <c r="B1713" s="342">
        <v>1E-3</v>
      </c>
      <c r="C1713" s="342" t="s">
        <v>6948</v>
      </c>
      <c r="D1713" s="342" t="s">
        <v>6949</v>
      </c>
      <c r="E1713" s="342" t="s">
        <v>6950</v>
      </c>
      <c r="F1713" s="342" t="s">
        <v>7473</v>
      </c>
    </row>
    <row r="1714" spans="1:6">
      <c r="A1714" s="342" t="s">
        <v>7334</v>
      </c>
      <c r="B1714" s="342">
        <v>1E-3</v>
      </c>
      <c r="C1714" s="342" t="s">
        <v>6948</v>
      </c>
      <c r="D1714" s="342" t="s">
        <v>6949</v>
      </c>
      <c r="E1714" s="342" t="s">
        <v>6950</v>
      </c>
      <c r="F1714" s="342" t="s">
        <v>7473</v>
      </c>
    </row>
    <row r="1715" spans="1:6">
      <c r="A1715" s="342" t="s">
        <v>7335</v>
      </c>
      <c r="B1715" s="342">
        <v>1E-3</v>
      </c>
      <c r="C1715" s="342" t="s">
        <v>6948</v>
      </c>
      <c r="D1715" s="342" t="s">
        <v>6949</v>
      </c>
      <c r="E1715" s="342" t="s">
        <v>6950</v>
      </c>
      <c r="F1715" s="342" t="s">
        <v>7473</v>
      </c>
    </row>
    <row r="1716" spans="1:6">
      <c r="A1716" s="342" t="s">
        <v>7336</v>
      </c>
      <c r="B1716" s="342">
        <v>1E-3</v>
      </c>
      <c r="C1716" s="342" t="s">
        <v>6948</v>
      </c>
      <c r="D1716" s="342" t="s">
        <v>6949</v>
      </c>
      <c r="E1716" s="342" t="s">
        <v>6950</v>
      </c>
      <c r="F1716" s="342" t="s">
        <v>7473</v>
      </c>
    </row>
    <row r="1717" spans="1:6">
      <c r="A1717" s="342" t="s">
        <v>4625</v>
      </c>
      <c r="B1717" s="342">
        <v>1E-3</v>
      </c>
      <c r="C1717" s="342" t="s">
        <v>6948</v>
      </c>
      <c r="D1717" s="342" t="s">
        <v>6949</v>
      </c>
      <c r="E1717" s="342" t="s">
        <v>6950</v>
      </c>
      <c r="F1717" s="342" t="s">
        <v>7473</v>
      </c>
    </row>
    <row r="1718" spans="1:6">
      <c r="A1718" s="342" t="s">
        <v>7337</v>
      </c>
      <c r="B1718" s="342">
        <v>1E-3</v>
      </c>
      <c r="C1718" s="342" t="s">
        <v>6948</v>
      </c>
      <c r="D1718" s="342" t="s">
        <v>6949</v>
      </c>
      <c r="E1718" s="342" t="s">
        <v>6950</v>
      </c>
      <c r="F1718" s="342" t="s">
        <v>7473</v>
      </c>
    </row>
    <row r="1719" spans="1:6">
      <c r="A1719" s="342" t="s">
        <v>7338</v>
      </c>
      <c r="B1719" s="342">
        <v>1E-3</v>
      </c>
      <c r="C1719" s="342" t="s">
        <v>6948</v>
      </c>
      <c r="D1719" s="342" t="s">
        <v>6949</v>
      </c>
      <c r="E1719" s="342" t="s">
        <v>6950</v>
      </c>
      <c r="F1719" s="342" t="s">
        <v>7473</v>
      </c>
    </row>
    <row r="1720" spans="1:6">
      <c r="A1720" s="342" t="s">
        <v>7339</v>
      </c>
      <c r="B1720" s="342">
        <v>1E-3</v>
      </c>
      <c r="C1720" s="342" t="s">
        <v>6948</v>
      </c>
      <c r="D1720" s="342" t="s">
        <v>6949</v>
      </c>
      <c r="E1720" s="342" t="s">
        <v>6950</v>
      </c>
      <c r="F1720" s="342" t="s">
        <v>7473</v>
      </c>
    </row>
    <row r="1721" spans="1:6">
      <c r="A1721" s="342" t="s">
        <v>7340</v>
      </c>
      <c r="B1721" s="342">
        <v>1E-3</v>
      </c>
      <c r="C1721" s="342" t="s">
        <v>6948</v>
      </c>
      <c r="D1721" s="342" t="s">
        <v>6949</v>
      </c>
      <c r="E1721" s="342" t="s">
        <v>6950</v>
      </c>
      <c r="F1721" s="342" t="s">
        <v>7473</v>
      </c>
    </row>
    <row r="1722" spans="1:6">
      <c r="A1722" s="342" t="s">
        <v>4626</v>
      </c>
      <c r="B1722" s="342">
        <v>1E-3</v>
      </c>
      <c r="C1722" s="342" t="s">
        <v>6948</v>
      </c>
      <c r="D1722" s="342" t="s">
        <v>6949</v>
      </c>
      <c r="E1722" s="342" t="s">
        <v>6950</v>
      </c>
      <c r="F1722" s="342" t="s">
        <v>7473</v>
      </c>
    </row>
    <row r="1723" spans="1:6">
      <c r="A1723" s="342" t="s">
        <v>7341</v>
      </c>
      <c r="B1723" s="342">
        <v>1E-3</v>
      </c>
      <c r="C1723" s="342" t="s">
        <v>6948</v>
      </c>
      <c r="D1723" s="342" t="s">
        <v>6949</v>
      </c>
      <c r="E1723" s="342" t="s">
        <v>6950</v>
      </c>
      <c r="F1723" s="342" t="s">
        <v>7473</v>
      </c>
    </row>
    <row r="1724" spans="1:6">
      <c r="A1724" s="342" t="s">
        <v>7342</v>
      </c>
      <c r="B1724" s="342">
        <v>1E-3</v>
      </c>
      <c r="C1724" s="342" t="s">
        <v>6948</v>
      </c>
      <c r="D1724" s="342" t="s">
        <v>6949</v>
      </c>
      <c r="E1724" s="342" t="s">
        <v>6950</v>
      </c>
      <c r="F1724" s="342" t="s">
        <v>7473</v>
      </c>
    </row>
    <row r="1725" spans="1:6">
      <c r="A1725" s="342" t="s">
        <v>7343</v>
      </c>
      <c r="B1725" s="342">
        <v>1E-3</v>
      </c>
      <c r="C1725" s="342" t="s">
        <v>6948</v>
      </c>
      <c r="D1725" s="342" t="s">
        <v>6949</v>
      </c>
      <c r="E1725" s="342" t="s">
        <v>6950</v>
      </c>
      <c r="F1725" s="342" t="s">
        <v>7473</v>
      </c>
    </row>
    <row r="1726" spans="1:6">
      <c r="A1726" s="342" t="s">
        <v>7344</v>
      </c>
      <c r="B1726" s="342">
        <v>1E-3</v>
      </c>
      <c r="C1726" s="342" t="s">
        <v>6948</v>
      </c>
      <c r="D1726" s="342" t="s">
        <v>6949</v>
      </c>
      <c r="E1726" s="342" t="s">
        <v>6950</v>
      </c>
      <c r="F1726" s="342" t="s">
        <v>7473</v>
      </c>
    </row>
    <row r="1727" spans="1:6">
      <c r="A1727" s="342" t="s">
        <v>7345</v>
      </c>
      <c r="B1727" s="342">
        <v>1E-3</v>
      </c>
      <c r="C1727" s="342" t="s">
        <v>6948</v>
      </c>
      <c r="D1727" s="342" t="s">
        <v>6949</v>
      </c>
      <c r="E1727" s="342" t="s">
        <v>6950</v>
      </c>
      <c r="F1727" s="342" t="s">
        <v>7473</v>
      </c>
    </row>
    <row r="1728" spans="1:6">
      <c r="A1728" s="342" t="s">
        <v>7346</v>
      </c>
      <c r="B1728" s="342">
        <v>1E-3</v>
      </c>
      <c r="C1728" s="342" t="s">
        <v>6948</v>
      </c>
      <c r="D1728" s="342" t="s">
        <v>6949</v>
      </c>
      <c r="E1728" s="342" t="s">
        <v>6950</v>
      </c>
      <c r="F1728" s="342" t="s">
        <v>7473</v>
      </c>
    </row>
    <row r="1729" spans="1:6">
      <c r="A1729" s="342" t="s">
        <v>7347</v>
      </c>
      <c r="B1729" s="342">
        <v>1E-3</v>
      </c>
      <c r="C1729" s="342" t="s">
        <v>6948</v>
      </c>
      <c r="D1729" s="342" t="s">
        <v>6949</v>
      </c>
      <c r="E1729" s="342" t="s">
        <v>6950</v>
      </c>
      <c r="F1729" s="342" t="s">
        <v>7473</v>
      </c>
    </row>
    <row r="1730" spans="1:6">
      <c r="A1730" s="342" t="s">
        <v>2993</v>
      </c>
      <c r="B1730" s="342">
        <v>1E-3</v>
      </c>
      <c r="C1730" s="342" t="s">
        <v>6959</v>
      </c>
      <c r="D1730" s="342" t="s">
        <v>6960</v>
      </c>
      <c r="E1730" s="342" t="s">
        <v>6950</v>
      </c>
      <c r="F1730" s="342" t="s">
        <v>7480</v>
      </c>
    </row>
    <row r="1731" spans="1:6">
      <c r="A1731" s="342" t="s">
        <v>7348</v>
      </c>
      <c r="B1731" s="342">
        <v>1E-3</v>
      </c>
      <c r="C1731" s="342" t="s">
        <v>6948</v>
      </c>
      <c r="D1731" s="342" t="s">
        <v>6949</v>
      </c>
      <c r="E1731" s="342" t="s">
        <v>6950</v>
      </c>
      <c r="F1731" s="342" t="s">
        <v>7473</v>
      </c>
    </row>
    <row r="1732" spans="1:6">
      <c r="A1732" s="342" t="s">
        <v>7349</v>
      </c>
      <c r="B1732" s="342">
        <v>1E-3</v>
      </c>
      <c r="C1732" s="342" t="s">
        <v>6948</v>
      </c>
      <c r="D1732" s="342" t="s">
        <v>6949</v>
      </c>
      <c r="E1732" s="342" t="s">
        <v>6950</v>
      </c>
      <c r="F1732" s="342" t="s">
        <v>7473</v>
      </c>
    </row>
    <row r="1733" spans="1:6">
      <c r="A1733" s="342" t="s">
        <v>2994</v>
      </c>
      <c r="B1733" s="342">
        <v>1E-3</v>
      </c>
      <c r="C1733" s="342" t="s">
        <v>6959</v>
      </c>
      <c r="D1733" s="342" t="s">
        <v>6960</v>
      </c>
      <c r="E1733" s="342" t="s">
        <v>6950</v>
      </c>
      <c r="F1733" s="342" t="s">
        <v>7480</v>
      </c>
    </row>
    <row r="1734" spans="1:6">
      <c r="A1734" s="342" t="s">
        <v>2995</v>
      </c>
      <c r="B1734" s="342">
        <v>8.9999999999999993E-3</v>
      </c>
      <c r="C1734" s="342" t="s">
        <v>6952</v>
      </c>
      <c r="D1734" s="342" t="s">
        <v>1912</v>
      </c>
      <c r="E1734" s="342" t="s">
        <v>6950</v>
      </c>
      <c r="F1734" s="342" t="s">
        <v>7475</v>
      </c>
    </row>
    <row r="1735" spans="1:6">
      <c r="A1735" s="342" t="s">
        <v>2996</v>
      </c>
      <c r="B1735" s="342">
        <v>1E-3</v>
      </c>
      <c r="C1735" s="342" t="s">
        <v>6959</v>
      </c>
      <c r="D1735" s="342" t="s">
        <v>6960</v>
      </c>
      <c r="E1735" s="342" t="s">
        <v>6950</v>
      </c>
      <c r="F1735" s="342" t="s">
        <v>7480</v>
      </c>
    </row>
    <row r="1736" spans="1:6">
      <c r="A1736" s="342" t="s">
        <v>7350</v>
      </c>
      <c r="B1736" s="342">
        <v>1E-3</v>
      </c>
      <c r="C1736" s="342" t="s">
        <v>6948</v>
      </c>
      <c r="D1736" s="342" t="s">
        <v>6949</v>
      </c>
      <c r="E1736" s="342" t="s">
        <v>6950</v>
      </c>
      <c r="F1736" s="342" t="s">
        <v>7473</v>
      </c>
    </row>
    <row r="1737" spans="1:6">
      <c r="A1737" s="342" t="s">
        <v>2997</v>
      </c>
      <c r="B1737" s="342">
        <v>8.9999999999999993E-3</v>
      </c>
      <c r="C1737" s="342" t="s">
        <v>6952</v>
      </c>
      <c r="D1737" s="342" t="s">
        <v>1912</v>
      </c>
      <c r="E1737" s="342" t="s">
        <v>6950</v>
      </c>
      <c r="F1737" s="342" t="s">
        <v>7475</v>
      </c>
    </row>
    <row r="1738" spans="1:6">
      <c r="A1738" s="342" t="s">
        <v>2998</v>
      </c>
      <c r="B1738" s="342">
        <v>8.9999999999999993E-3</v>
      </c>
      <c r="C1738" s="342" t="s">
        <v>6952</v>
      </c>
      <c r="D1738" s="342" t="s">
        <v>1912</v>
      </c>
      <c r="E1738" s="342" t="s">
        <v>6950</v>
      </c>
      <c r="F1738" s="342" t="s">
        <v>7475</v>
      </c>
    </row>
    <row r="1739" spans="1:6">
      <c r="A1739" s="342" t="s">
        <v>2999</v>
      </c>
      <c r="B1739" s="342">
        <v>8.9999999999999993E-3</v>
      </c>
      <c r="C1739" s="342" t="s">
        <v>6952</v>
      </c>
      <c r="D1739" s="342" t="s">
        <v>1912</v>
      </c>
      <c r="E1739" s="342" t="s">
        <v>6950</v>
      </c>
      <c r="F1739" s="342" t="s">
        <v>7475</v>
      </c>
    </row>
    <row r="1740" spans="1:6">
      <c r="A1740" s="342" t="s">
        <v>3000</v>
      </c>
      <c r="B1740" s="342">
        <v>0.1</v>
      </c>
      <c r="C1740" s="342" t="s">
        <v>6966</v>
      </c>
      <c r="D1740" s="342" t="s">
        <v>1968</v>
      </c>
      <c r="E1740" s="342" t="s">
        <v>6950</v>
      </c>
      <c r="F1740" s="342" t="s">
        <v>7484</v>
      </c>
    </row>
    <row r="1741" spans="1:6" ht="28.5">
      <c r="A1741" s="342" t="s">
        <v>7351</v>
      </c>
      <c r="B1741" s="342">
        <v>0.1</v>
      </c>
      <c r="C1741" s="342" t="s">
        <v>6966</v>
      </c>
      <c r="D1741" s="342" t="s">
        <v>1968</v>
      </c>
      <c r="E1741" s="342" t="s">
        <v>6950</v>
      </c>
      <c r="F1741" s="342" t="s">
        <v>7484</v>
      </c>
    </row>
    <row r="1742" spans="1:6">
      <c r="A1742" s="342" t="s">
        <v>3001</v>
      </c>
      <c r="B1742" s="342">
        <v>0.1</v>
      </c>
      <c r="C1742" s="342" t="s">
        <v>6966</v>
      </c>
      <c r="D1742" s="342" t="s">
        <v>1968</v>
      </c>
      <c r="E1742" s="342" t="s">
        <v>6950</v>
      </c>
      <c r="F1742" s="342" t="s">
        <v>7484</v>
      </c>
    </row>
    <row r="1743" spans="1:6">
      <c r="A1743" s="342" t="s">
        <v>4638</v>
      </c>
      <c r="B1743" s="342">
        <v>1E-3</v>
      </c>
      <c r="C1743" s="342" t="s">
        <v>6948</v>
      </c>
      <c r="D1743" s="342" t="s">
        <v>6949</v>
      </c>
      <c r="E1743" s="342" t="s">
        <v>6950</v>
      </c>
      <c r="F1743" s="342" t="s">
        <v>7473</v>
      </c>
    </row>
    <row r="1744" spans="1:6">
      <c r="A1744" s="342" t="s">
        <v>4639</v>
      </c>
      <c r="B1744" s="342">
        <v>1E-3</v>
      </c>
      <c r="C1744" s="342" t="s">
        <v>6948</v>
      </c>
      <c r="D1744" s="342" t="s">
        <v>6949</v>
      </c>
      <c r="E1744" s="342" t="s">
        <v>6950</v>
      </c>
      <c r="F1744" s="342" t="s">
        <v>7473</v>
      </c>
    </row>
    <row r="1745" spans="1:6">
      <c r="A1745" s="342" t="s">
        <v>4631</v>
      </c>
      <c r="B1745" s="342">
        <v>1E-3</v>
      </c>
      <c r="C1745" s="342" t="s">
        <v>6948</v>
      </c>
      <c r="D1745" s="342" t="s">
        <v>6949</v>
      </c>
      <c r="E1745" s="342" t="s">
        <v>6950</v>
      </c>
      <c r="F1745" s="342" t="s">
        <v>7473</v>
      </c>
    </row>
    <row r="1746" spans="1:6">
      <c r="A1746" s="342" t="s">
        <v>3002</v>
      </c>
      <c r="B1746" s="342">
        <v>8.9999999999999993E-3</v>
      </c>
      <c r="C1746" s="342" t="s">
        <v>6952</v>
      </c>
      <c r="D1746" s="342" t="s">
        <v>1912</v>
      </c>
      <c r="E1746" s="342" t="s">
        <v>6950</v>
      </c>
      <c r="F1746" s="342" t="s">
        <v>7475</v>
      </c>
    </row>
    <row r="1747" spans="1:6">
      <c r="A1747" s="342" t="s">
        <v>3003</v>
      </c>
      <c r="B1747" s="342">
        <v>0.1</v>
      </c>
      <c r="C1747" s="342" t="s">
        <v>6988</v>
      </c>
      <c r="D1747" s="342" t="s">
        <v>2033</v>
      </c>
      <c r="E1747" s="342" t="s">
        <v>6950</v>
      </c>
      <c r="F1747" s="342" t="s">
        <v>7492</v>
      </c>
    </row>
    <row r="1748" spans="1:6">
      <c r="A1748" s="342" t="s">
        <v>3004</v>
      </c>
      <c r="B1748" s="342">
        <v>0.1</v>
      </c>
      <c r="C1748" s="342" t="s">
        <v>6988</v>
      </c>
      <c r="D1748" s="342" t="s">
        <v>2033</v>
      </c>
      <c r="E1748" s="342" t="s">
        <v>6950</v>
      </c>
      <c r="F1748" s="342" t="s">
        <v>7492</v>
      </c>
    </row>
    <row r="1749" spans="1:6">
      <c r="A1749" s="342" t="s">
        <v>7352</v>
      </c>
      <c r="B1749" s="342">
        <v>1E-3</v>
      </c>
      <c r="C1749" s="342" t="s">
        <v>6948</v>
      </c>
      <c r="D1749" s="342" t="s">
        <v>6949</v>
      </c>
      <c r="E1749" s="342" t="s">
        <v>6950</v>
      </c>
      <c r="F1749" s="342" t="s">
        <v>7473</v>
      </c>
    </row>
    <row r="1750" spans="1:6">
      <c r="A1750" s="342" t="s">
        <v>3005</v>
      </c>
      <c r="B1750" s="342">
        <v>8.9999999999999993E-3</v>
      </c>
      <c r="C1750" s="342" t="s">
        <v>6952</v>
      </c>
      <c r="D1750" s="342" t="s">
        <v>1912</v>
      </c>
      <c r="E1750" s="342" t="s">
        <v>6950</v>
      </c>
      <c r="F1750" s="342" t="s">
        <v>7475</v>
      </c>
    </row>
    <row r="1751" spans="1:6">
      <c r="A1751" s="342" t="s">
        <v>7353</v>
      </c>
      <c r="B1751" s="342">
        <v>1E-3</v>
      </c>
      <c r="C1751" s="342" t="s">
        <v>6948</v>
      </c>
      <c r="D1751" s="342" t="s">
        <v>6949</v>
      </c>
      <c r="E1751" s="342" t="s">
        <v>6950</v>
      </c>
      <c r="F1751" s="342" t="s">
        <v>7473</v>
      </c>
    </row>
    <row r="1752" spans="1:6">
      <c r="A1752" s="342" t="s">
        <v>7354</v>
      </c>
      <c r="B1752" s="342">
        <v>1E-3</v>
      </c>
      <c r="C1752" s="342" t="s">
        <v>6948</v>
      </c>
      <c r="D1752" s="342" t="s">
        <v>6949</v>
      </c>
      <c r="E1752" s="342" t="s">
        <v>6950</v>
      </c>
      <c r="F1752" s="342" t="s">
        <v>7473</v>
      </c>
    </row>
    <row r="1753" spans="1:6">
      <c r="A1753" s="342" t="s">
        <v>7355</v>
      </c>
      <c r="B1753" s="342">
        <v>1E-3</v>
      </c>
      <c r="C1753" s="342" t="s">
        <v>6948</v>
      </c>
      <c r="D1753" s="342" t="s">
        <v>6949</v>
      </c>
      <c r="E1753" s="342" t="s">
        <v>6950</v>
      </c>
      <c r="F1753" s="342" t="s">
        <v>7473</v>
      </c>
    </row>
    <row r="1754" spans="1:6">
      <c r="A1754" s="342" t="s">
        <v>7356</v>
      </c>
      <c r="B1754" s="342">
        <v>1E-3</v>
      </c>
      <c r="C1754" s="342" t="s">
        <v>6948</v>
      </c>
      <c r="D1754" s="342" t="s">
        <v>6949</v>
      </c>
      <c r="E1754" s="342" t="s">
        <v>6950</v>
      </c>
      <c r="F1754" s="342" t="s">
        <v>7473</v>
      </c>
    </row>
    <row r="1755" spans="1:6">
      <c r="A1755" s="342" t="s">
        <v>7357</v>
      </c>
      <c r="B1755" s="342">
        <v>1E-3</v>
      </c>
      <c r="C1755" s="342" t="s">
        <v>6948</v>
      </c>
      <c r="D1755" s="342" t="s">
        <v>6949</v>
      </c>
      <c r="E1755" s="342" t="s">
        <v>6950</v>
      </c>
      <c r="F1755" s="342" t="s">
        <v>7473</v>
      </c>
    </row>
    <row r="1756" spans="1:6">
      <c r="A1756" s="342" t="s">
        <v>7358</v>
      </c>
      <c r="B1756" s="342">
        <v>1E-3</v>
      </c>
      <c r="C1756" s="342" t="s">
        <v>6948</v>
      </c>
      <c r="D1756" s="342" t="s">
        <v>6949</v>
      </c>
      <c r="E1756" s="342" t="s">
        <v>6950</v>
      </c>
      <c r="F1756" s="342" t="s">
        <v>7473</v>
      </c>
    </row>
    <row r="1757" spans="1:6">
      <c r="A1757" s="342" t="s">
        <v>7359</v>
      </c>
      <c r="B1757" s="342">
        <v>1E-3</v>
      </c>
      <c r="C1757" s="342" t="s">
        <v>6948</v>
      </c>
      <c r="D1757" s="342" t="s">
        <v>6949</v>
      </c>
      <c r="E1757" s="342" t="s">
        <v>6950</v>
      </c>
      <c r="F1757" s="342" t="s">
        <v>7473</v>
      </c>
    </row>
    <row r="1758" spans="1:6">
      <c r="A1758" s="342" t="s">
        <v>7360</v>
      </c>
      <c r="B1758" s="342">
        <v>1E-3</v>
      </c>
      <c r="C1758" s="342" t="s">
        <v>6948</v>
      </c>
      <c r="D1758" s="342" t="s">
        <v>6949</v>
      </c>
      <c r="E1758" s="342" t="s">
        <v>6950</v>
      </c>
      <c r="F1758" s="342" t="s">
        <v>7473</v>
      </c>
    </row>
    <row r="1759" spans="1:6">
      <c r="A1759" s="342" t="s">
        <v>3006</v>
      </c>
      <c r="B1759" s="342">
        <v>8.9999999999999993E-3</v>
      </c>
      <c r="C1759" s="342" t="s">
        <v>6952</v>
      </c>
      <c r="D1759" s="342" t="s">
        <v>1912</v>
      </c>
      <c r="E1759" s="342" t="s">
        <v>6950</v>
      </c>
      <c r="F1759" s="342" t="s">
        <v>7475</v>
      </c>
    </row>
    <row r="1760" spans="1:6">
      <c r="A1760" s="342" t="s">
        <v>3007</v>
      </c>
      <c r="B1760" s="342">
        <v>8.9999999999999993E-3</v>
      </c>
      <c r="C1760" s="342" t="s">
        <v>6952</v>
      </c>
      <c r="D1760" s="342" t="s">
        <v>1912</v>
      </c>
      <c r="E1760" s="342" t="s">
        <v>6950</v>
      </c>
      <c r="F1760" s="342" t="s">
        <v>7475</v>
      </c>
    </row>
    <row r="1761" spans="1:6">
      <c r="A1761" s="342" t="s">
        <v>3008</v>
      </c>
      <c r="B1761" s="342">
        <v>8.9999999999999993E-3</v>
      </c>
      <c r="C1761" s="342" t="s">
        <v>6952</v>
      </c>
      <c r="D1761" s="342" t="s">
        <v>1912</v>
      </c>
      <c r="E1761" s="342" t="s">
        <v>6950</v>
      </c>
      <c r="F1761" s="342" t="s">
        <v>7475</v>
      </c>
    </row>
    <row r="1762" spans="1:6">
      <c r="A1762" s="342" t="s">
        <v>7361</v>
      </c>
      <c r="B1762" s="342">
        <v>1E-3</v>
      </c>
      <c r="C1762" s="342" t="s">
        <v>6948</v>
      </c>
      <c r="D1762" s="342" t="s">
        <v>6949</v>
      </c>
      <c r="E1762" s="342" t="s">
        <v>6950</v>
      </c>
      <c r="F1762" s="342" t="s">
        <v>7473</v>
      </c>
    </row>
    <row r="1763" spans="1:6">
      <c r="A1763" s="342" t="s">
        <v>7362</v>
      </c>
      <c r="B1763" s="342">
        <v>1E-3</v>
      </c>
      <c r="C1763" s="342" t="s">
        <v>6948</v>
      </c>
      <c r="D1763" s="342" t="s">
        <v>6949</v>
      </c>
      <c r="E1763" s="342" t="s">
        <v>6950</v>
      </c>
      <c r="F1763" s="342" t="s">
        <v>7473</v>
      </c>
    </row>
    <row r="1764" spans="1:6">
      <c r="A1764" s="342" t="s">
        <v>3009</v>
      </c>
      <c r="B1764" s="342">
        <v>8.9999999999999993E-3</v>
      </c>
      <c r="C1764" s="342" t="s">
        <v>6952</v>
      </c>
      <c r="D1764" s="342" t="s">
        <v>1912</v>
      </c>
      <c r="E1764" s="342" t="s">
        <v>6950</v>
      </c>
      <c r="F1764" s="342" t="s">
        <v>7475</v>
      </c>
    </row>
    <row r="1765" spans="1:6">
      <c r="A1765" s="342" t="s">
        <v>3010</v>
      </c>
      <c r="B1765" s="342">
        <v>0.1</v>
      </c>
      <c r="C1765" s="342" t="s">
        <v>6957</v>
      </c>
      <c r="D1765" s="342" t="s">
        <v>1941</v>
      </c>
      <c r="E1765" s="342" t="s">
        <v>6950</v>
      </c>
      <c r="F1765" s="342" t="s">
        <v>7478</v>
      </c>
    </row>
    <row r="1766" spans="1:6">
      <c r="A1766" s="342" t="s">
        <v>7363</v>
      </c>
      <c r="B1766" s="342">
        <v>1E-3</v>
      </c>
      <c r="C1766" s="342" t="s">
        <v>6948</v>
      </c>
      <c r="D1766" s="342" t="s">
        <v>6949</v>
      </c>
      <c r="E1766" s="342" t="s">
        <v>6950</v>
      </c>
      <c r="F1766" s="342" t="s">
        <v>7473</v>
      </c>
    </row>
    <row r="1767" spans="1:6">
      <c r="A1767" s="342" t="s">
        <v>7364</v>
      </c>
      <c r="B1767" s="342">
        <v>1E-3</v>
      </c>
      <c r="C1767" s="342" t="s">
        <v>6948</v>
      </c>
      <c r="D1767" s="342" t="s">
        <v>6949</v>
      </c>
      <c r="E1767" s="342" t="s">
        <v>6950</v>
      </c>
      <c r="F1767" s="342" t="s">
        <v>7473</v>
      </c>
    </row>
    <row r="1768" spans="1:6">
      <c r="A1768" s="342" t="s">
        <v>3011</v>
      </c>
      <c r="B1768" s="342">
        <v>0.1</v>
      </c>
      <c r="C1768" s="342" t="s">
        <v>6957</v>
      </c>
      <c r="D1768" s="342" t="s">
        <v>1941</v>
      </c>
      <c r="E1768" s="342" t="s">
        <v>6950</v>
      </c>
      <c r="F1768" s="342" t="s">
        <v>7478</v>
      </c>
    </row>
    <row r="1769" spans="1:6">
      <c r="A1769" s="342" t="s">
        <v>3012</v>
      </c>
      <c r="B1769" s="342">
        <v>8.9999999999999993E-3</v>
      </c>
      <c r="C1769" s="342" t="s">
        <v>6952</v>
      </c>
      <c r="D1769" s="342" t="s">
        <v>1912</v>
      </c>
      <c r="E1769" s="342" t="s">
        <v>6950</v>
      </c>
      <c r="F1769" s="342" t="s">
        <v>7475</v>
      </c>
    </row>
    <row r="1770" spans="1:6">
      <c r="A1770" s="342" t="s">
        <v>7365</v>
      </c>
      <c r="B1770" s="342">
        <v>1E-3</v>
      </c>
      <c r="C1770" s="342" t="s">
        <v>6948</v>
      </c>
      <c r="D1770" s="342" t="s">
        <v>6949</v>
      </c>
      <c r="E1770" s="342" t="s">
        <v>6950</v>
      </c>
      <c r="F1770" s="342" t="s">
        <v>7473</v>
      </c>
    </row>
    <row r="1771" spans="1:6">
      <c r="A1771" s="342" t="s">
        <v>3013</v>
      </c>
      <c r="B1771" s="342">
        <v>0.01</v>
      </c>
      <c r="C1771" s="342" t="s">
        <v>6951</v>
      </c>
      <c r="D1771" s="342" t="s">
        <v>477</v>
      </c>
      <c r="E1771" s="342" t="s">
        <v>6950</v>
      </c>
      <c r="F1771" s="342" t="s">
        <v>7474</v>
      </c>
    </row>
    <row r="1772" spans="1:6">
      <c r="A1772" s="342" t="s">
        <v>7366</v>
      </c>
      <c r="B1772" s="342">
        <v>1E-3</v>
      </c>
      <c r="C1772" s="342" t="s">
        <v>6948</v>
      </c>
      <c r="D1772" s="342" t="s">
        <v>6949</v>
      </c>
      <c r="E1772" s="342" t="s">
        <v>6950</v>
      </c>
      <c r="F1772" s="342" t="s">
        <v>7473</v>
      </c>
    </row>
    <row r="1773" spans="1:6">
      <c r="A1773" s="342" t="s">
        <v>3014</v>
      </c>
      <c r="B1773" s="342">
        <v>0.01</v>
      </c>
      <c r="C1773" s="342" t="s">
        <v>6953</v>
      </c>
      <c r="D1773" s="342" t="s">
        <v>1914</v>
      </c>
      <c r="E1773" s="342" t="s">
        <v>6950</v>
      </c>
      <c r="F1773" s="342" t="s">
        <v>7476</v>
      </c>
    </row>
    <row r="1774" spans="1:6">
      <c r="A1774" s="342" t="s">
        <v>3015</v>
      </c>
      <c r="B1774" s="342">
        <v>0.01</v>
      </c>
      <c r="C1774" s="342" t="s">
        <v>6951</v>
      </c>
      <c r="D1774" s="342" t="s">
        <v>477</v>
      </c>
      <c r="E1774" s="342" t="s">
        <v>6950</v>
      </c>
      <c r="F1774" s="342" t="s">
        <v>7474</v>
      </c>
    </row>
    <row r="1775" spans="1:6">
      <c r="A1775" s="342" t="s">
        <v>7367</v>
      </c>
      <c r="B1775" s="342">
        <v>1E-3</v>
      </c>
      <c r="C1775" s="342" t="s">
        <v>6948</v>
      </c>
      <c r="D1775" s="342" t="s">
        <v>6949</v>
      </c>
      <c r="E1775" s="342" t="s">
        <v>6950</v>
      </c>
      <c r="F1775" s="342" t="s">
        <v>7473</v>
      </c>
    </row>
    <row r="1776" spans="1:6">
      <c r="A1776" s="342" t="s">
        <v>7368</v>
      </c>
      <c r="B1776" s="342">
        <v>1E-3</v>
      </c>
      <c r="C1776" s="342" t="s">
        <v>6948</v>
      </c>
      <c r="D1776" s="342" t="s">
        <v>6949</v>
      </c>
      <c r="E1776" s="342" t="s">
        <v>6950</v>
      </c>
      <c r="F1776" s="342" t="s">
        <v>7473</v>
      </c>
    </row>
    <row r="1777" spans="1:6">
      <c r="A1777" s="342" t="s">
        <v>3016</v>
      </c>
      <c r="B1777" s="342">
        <v>0.1</v>
      </c>
      <c r="C1777" s="342" t="s">
        <v>6968</v>
      </c>
      <c r="D1777" s="342" t="s">
        <v>1975</v>
      </c>
      <c r="E1777" s="342" t="s">
        <v>6950</v>
      </c>
      <c r="F1777" s="342" t="s">
        <v>7485</v>
      </c>
    </row>
    <row r="1778" spans="1:6">
      <c r="A1778" s="342" t="s">
        <v>7369</v>
      </c>
      <c r="B1778" s="342">
        <v>1E-3</v>
      </c>
      <c r="C1778" s="342" t="s">
        <v>6948</v>
      </c>
      <c r="D1778" s="342" t="s">
        <v>6949</v>
      </c>
      <c r="E1778" s="342" t="s">
        <v>6950</v>
      </c>
      <c r="F1778" s="342" t="s">
        <v>7473</v>
      </c>
    </row>
    <row r="1779" spans="1:6">
      <c r="A1779" s="342" t="s">
        <v>7370</v>
      </c>
      <c r="B1779" s="342">
        <v>1E-3</v>
      </c>
      <c r="C1779" s="342" t="s">
        <v>6948</v>
      </c>
      <c r="D1779" s="342" t="s">
        <v>6949</v>
      </c>
      <c r="E1779" s="342" t="s">
        <v>6950</v>
      </c>
      <c r="F1779" s="342" t="s">
        <v>7473</v>
      </c>
    </row>
    <row r="1780" spans="1:6">
      <c r="A1780" s="342" t="s">
        <v>3017</v>
      </c>
      <c r="B1780" s="342">
        <v>8.9999999999999993E-3</v>
      </c>
      <c r="C1780" s="342" t="s">
        <v>6952</v>
      </c>
      <c r="D1780" s="342" t="s">
        <v>1912</v>
      </c>
      <c r="E1780" s="342" t="s">
        <v>6950</v>
      </c>
      <c r="F1780" s="342" t="s">
        <v>7475</v>
      </c>
    </row>
    <row r="1781" spans="1:6">
      <c r="A1781" s="342" t="s">
        <v>3018</v>
      </c>
      <c r="B1781" s="342">
        <v>8.9999999999999993E-3</v>
      </c>
      <c r="C1781" s="342" t="s">
        <v>6952</v>
      </c>
      <c r="D1781" s="342" t="s">
        <v>1912</v>
      </c>
      <c r="E1781" s="342" t="s">
        <v>6950</v>
      </c>
      <c r="F1781" s="342" t="s">
        <v>7475</v>
      </c>
    </row>
    <row r="1782" spans="1:6">
      <c r="A1782" s="342" t="s">
        <v>7371</v>
      </c>
      <c r="B1782" s="342">
        <v>1E-3</v>
      </c>
      <c r="C1782" s="342" t="s">
        <v>6948</v>
      </c>
      <c r="D1782" s="342" t="s">
        <v>6949</v>
      </c>
      <c r="E1782" s="342" t="s">
        <v>6950</v>
      </c>
      <c r="F1782" s="342" t="s">
        <v>7473</v>
      </c>
    </row>
    <row r="1783" spans="1:6">
      <c r="A1783" s="342" t="s">
        <v>3019</v>
      </c>
      <c r="B1783" s="342">
        <v>0.1</v>
      </c>
      <c r="C1783" s="342" t="s">
        <v>6974</v>
      </c>
      <c r="D1783" s="342" t="s">
        <v>6975</v>
      </c>
      <c r="E1783" s="342" t="s">
        <v>6950</v>
      </c>
      <c r="F1783" s="342" t="s">
        <v>7487</v>
      </c>
    </row>
    <row r="1784" spans="1:6">
      <c r="A1784" s="342" t="s">
        <v>3020</v>
      </c>
      <c r="B1784" s="342">
        <v>0.1</v>
      </c>
      <c r="C1784" s="342" t="s">
        <v>6957</v>
      </c>
      <c r="D1784" s="342" t="s">
        <v>1941</v>
      </c>
      <c r="E1784" s="342" t="s">
        <v>6950</v>
      </c>
      <c r="F1784" s="342" t="s">
        <v>7478</v>
      </c>
    </row>
    <row r="1785" spans="1:6">
      <c r="A1785" s="342" t="s">
        <v>7372</v>
      </c>
      <c r="B1785" s="342">
        <v>1E-3</v>
      </c>
      <c r="C1785" s="342" t="s">
        <v>6948</v>
      </c>
      <c r="D1785" s="342" t="s">
        <v>6949</v>
      </c>
      <c r="E1785" s="342" t="s">
        <v>6950</v>
      </c>
      <c r="F1785" s="342" t="s">
        <v>7473</v>
      </c>
    </row>
    <row r="1786" spans="1:6">
      <c r="A1786" s="342" t="s">
        <v>7373</v>
      </c>
      <c r="B1786" s="342">
        <v>1E-3</v>
      </c>
      <c r="C1786" s="342" t="s">
        <v>6948</v>
      </c>
      <c r="D1786" s="342" t="s">
        <v>6949</v>
      </c>
      <c r="E1786" s="342" t="s">
        <v>6950</v>
      </c>
      <c r="F1786" s="342" t="s">
        <v>7473</v>
      </c>
    </row>
    <row r="1787" spans="1:6">
      <c r="A1787" s="342" t="s">
        <v>7374</v>
      </c>
      <c r="B1787" s="342">
        <v>1E-3</v>
      </c>
      <c r="C1787" s="342" t="s">
        <v>6948</v>
      </c>
      <c r="D1787" s="342" t="s">
        <v>6949</v>
      </c>
      <c r="E1787" s="342" t="s">
        <v>6950</v>
      </c>
      <c r="F1787" s="342" t="s">
        <v>7473</v>
      </c>
    </row>
    <row r="1788" spans="1:6">
      <c r="A1788" s="342" t="s">
        <v>7375</v>
      </c>
      <c r="B1788" s="342">
        <v>1E-3</v>
      </c>
      <c r="C1788" s="342" t="s">
        <v>6948</v>
      </c>
      <c r="D1788" s="342" t="s">
        <v>6949</v>
      </c>
      <c r="E1788" s="342" t="s">
        <v>6950</v>
      </c>
      <c r="F1788" s="342" t="s">
        <v>7473</v>
      </c>
    </row>
    <row r="1789" spans="1:6">
      <c r="A1789" s="342" t="s">
        <v>7376</v>
      </c>
      <c r="B1789" s="342">
        <v>1E-3</v>
      </c>
      <c r="C1789" s="342" t="s">
        <v>6948</v>
      </c>
      <c r="D1789" s="342" t="s">
        <v>6949</v>
      </c>
      <c r="E1789" s="342" t="s">
        <v>6950</v>
      </c>
      <c r="F1789" s="342" t="s">
        <v>7473</v>
      </c>
    </row>
    <row r="1790" spans="1:6">
      <c r="A1790" s="342" t="s">
        <v>7377</v>
      </c>
      <c r="B1790" s="342">
        <v>1E-3</v>
      </c>
      <c r="C1790" s="342" t="s">
        <v>6948</v>
      </c>
      <c r="D1790" s="342" t="s">
        <v>6949</v>
      </c>
      <c r="E1790" s="342" t="s">
        <v>6950</v>
      </c>
      <c r="F1790" s="342" t="s">
        <v>7473</v>
      </c>
    </row>
    <row r="1791" spans="1:6">
      <c r="A1791" s="342" t="s">
        <v>7378</v>
      </c>
      <c r="B1791" s="342">
        <v>1E-3</v>
      </c>
      <c r="C1791" s="342" t="s">
        <v>6948</v>
      </c>
      <c r="D1791" s="342" t="s">
        <v>6949</v>
      </c>
      <c r="E1791" s="342" t="s">
        <v>6950</v>
      </c>
      <c r="F1791" s="342" t="s">
        <v>7473</v>
      </c>
    </row>
    <row r="1792" spans="1:6">
      <c r="A1792" s="342" t="s">
        <v>7379</v>
      </c>
      <c r="B1792" s="342">
        <v>1E-3</v>
      </c>
      <c r="C1792" s="342" t="s">
        <v>6948</v>
      </c>
      <c r="D1792" s="342" t="s">
        <v>6949</v>
      </c>
      <c r="E1792" s="342" t="s">
        <v>6950</v>
      </c>
      <c r="F1792" s="342" t="s">
        <v>7473</v>
      </c>
    </row>
    <row r="1793" spans="1:6">
      <c r="A1793" s="342" t="s">
        <v>7380</v>
      </c>
      <c r="B1793" s="342">
        <v>1E-3</v>
      </c>
      <c r="C1793" s="342" t="s">
        <v>6948</v>
      </c>
      <c r="D1793" s="342" t="s">
        <v>6949</v>
      </c>
      <c r="E1793" s="342" t="s">
        <v>6950</v>
      </c>
      <c r="F1793" s="342" t="s">
        <v>7473</v>
      </c>
    </row>
    <row r="1794" spans="1:6">
      <c r="A1794" s="342" t="s">
        <v>3021</v>
      </c>
      <c r="B1794" s="342">
        <v>0.1</v>
      </c>
      <c r="C1794" s="342" t="s">
        <v>6966</v>
      </c>
      <c r="D1794" s="342" t="s">
        <v>1968</v>
      </c>
      <c r="E1794" s="342" t="s">
        <v>6950</v>
      </c>
      <c r="F1794" s="342" t="s">
        <v>7484</v>
      </c>
    </row>
    <row r="1795" spans="1:6">
      <c r="A1795" s="342" t="s">
        <v>3022</v>
      </c>
      <c r="B1795" s="342">
        <v>8.9999999999999993E-3</v>
      </c>
      <c r="C1795" s="342" t="s">
        <v>6952</v>
      </c>
      <c r="D1795" s="342" t="s">
        <v>1912</v>
      </c>
      <c r="E1795" s="342" t="s">
        <v>6950</v>
      </c>
      <c r="F1795" s="342" t="s">
        <v>7475</v>
      </c>
    </row>
    <row r="1796" spans="1:6">
      <c r="A1796" s="342" t="s">
        <v>3023</v>
      </c>
      <c r="B1796" s="342">
        <v>8.9999999999999993E-3</v>
      </c>
      <c r="C1796" s="342" t="s">
        <v>6952</v>
      </c>
      <c r="D1796" s="342" t="s">
        <v>1912</v>
      </c>
      <c r="E1796" s="342" t="s">
        <v>6950</v>
      </c>
      <c r="F1796" s="342" t="s">
        <v>7475</v>
      </c>
    </row>
    <row r="1797" spans="1:6">
      <c r="A1797" s="342" t="s">
        <v>3024</v>
      </c>
      <c r="B1797" s="342">
        <v>8.9999999999999993E-3</v>
      </c>
      <c r="C1797" s="342" t="s">
        <v>6952</v>
      </c>
      <c r="D1797" s="342" t="s">
        <v>1912</v>
      </c>
      <c r="E1797" s="342" t="s">
        <v>6950</v>
      </c>
      <c r="F1797" s="342" t="s">
        <v>7475</v>
      </c>
    </row>
    <row r="1798" spans="1:6">
      <c r="A1798" s="342" t="s">
        <v>3025</v>
      </c>
      <c r="B1798" s="342">
        <v>8.9999999999999993E-3</v>
      </c>
      <c r="C1798" s="342" t="s">
        <v>6952</v>
      </c>
      <c r="D1798" s="342" t="s">
        <v>1912</v>
      </c>
      <c r="E1798" s="342" t="s">
        <v>6950</v>
      </c>
      <c r="F1798" s="342" t="s">
        <v>7475</v>
      </c>
    </row>
    <row r="1799" spans="1:6">
      <c r="A1799" s="342" t="s">
        <v>3026</v>
      </c>
      <c r="B1799" s="342">
        <v>8.9999999999999993E-3</v>
      </c>
      <c r="C1799" s="342" t="s">
        <v>6952</v>
      </c>
      <c r="D1799" s="342" t="s">
        <v>1912</v>
      </c>
      <c r="E1799" s="342" t="s">
        <v>6950</v>
      </c>
      <c r="F1799" s="342" t="s">
        <v>7475</v>
      </c>
    </row>
    <row r="1800" spans="1:6">
      <c r="A1800" s="342" t="s">
        <v>3027</v>
      </c>
      <c r="B1800" s="342">
        <v>8.9999999999999993E-3</v>
      </c>
      <c r="C1800" s="342" t="s">
        <v>6952</v>
      </c>
      <c r="D1800" s="342" t="s">
        <v>1912</v>
      </c>
      <c r="E1800" s="342" t="s">
        <v>6950</v>
      </c>
      <c r="F1800" s="342" t="s">
        <v>7475</v>
      </c>
    </row>
    <row r="1801" spans="1:6">
      <c r="A1801" s="342" t="s">
        <v>3028</v>
      </c>
      <c r="B1801" s="342">
        <v>8.9999999999999993E-3</v>
      </c>
      <c r="C1801" s="342" t="s">
        <v>6952</v>
      </c>
      <c r="D1801" s="342" t="s">
        <v>1912</v>
      </c>
      <c r="E1801" s="342" t="s">
        <v>6950</v>
      </c>
      <c r="F1801" s="342" t="s">
        <v>7475</v>
      </c>
    </row>
    <row r="1802" spans="1:6">
      <c r="A1802" s="342" t="s">
        <v>3029</v>
      </c>
      <c r="B1802" s="342">
        <v>8.9999999999999993E-3</v>
      </c>
      <c r="C1802" s="342" t="s">
        <v>6952</v>
      </c>
      <c r="D1802" s="342" t="s">
        <v>1912</v>
      </c>
      <c r="E1802" s="342" t="s">
        <v>6950</v>
      </c>
      <c r="F1802" s="342" t="s">
        <v>7475</v>
      </c>
    </row>
    <row r="1803" spans="1:6">
      <c r="A1803" s="342" t="s">
        <v>3030</v>
      </c>
      <c r="B1803" s="342">
        <v>8.9999999999999993E-3</v>
      </c>
      <c r="C1803" s="342" t="s">
        <v>6952</v>
      </c>
      <c r="D1803" s="342" t="s">
        <v>1912</v>
      </c>
      <c r="E1803" s="342" t="s">
        <v>6950</v>
      </c>
      <c r="F1803" s="342" t="s">
        <v>7475</v>
      </c>
    </row>
    <row r="1804" spans="1:6">
      <c r="A1804" s="342" t="s">
        <v>3031</v>
      </c>
      <c r="B1804" s="342">
        <v>8.9999999999999993E-3</v>
      </c>
      <c r="C1804" s="342" t="s">
        <v>6952</v>
      </c>
      <c r="D1804" s="342" t="s">
        <v>1912</v>
      </c>
      <c r="E1804" s="342" t="s">
        <v>6950</v>
      </c>
      <c r="F1804" s="342" t="s">
        <v>7475</v>
      </c>
    </row>
    <row r="1805" spans="1:6">
      <c r="A1805" s="342" t="s">
        <v>3032</v>
      </c>
      <c r="B1805" s="342">
        <v>8.9999999999999993E-3</v>
      </c>
      <c r="C1805" s="342" t="s">
        <v>6952</v>
      </c>
      <c r="D1805" s="342" t="s">
        <v>1912</v>
      </c>
      <c r="E1805" s="342" t="s">
        <v>6950</v>
      </c>
      <c r="F1805" s="342" t="s">
        <v>7475</v>
      </c>
    </row>
    <row r="1806" spans="1:6">
      <c r="A1806" s="342" t="s">
        <v>3033</v>
      </c>
      <c r="B1806" s="342">
        <v>8.9999999999999993E-3</v>
      </c>
      <c r="C1806" s="342" t="s">
        <v>6952</v>
      </c>
      <c r="D1806" s="342" t="s">
        <v>1912</v>
      </c>
      <c r="E1806" s="342" t="s">
        <v>6950</v>
      </c>
      <c r="F1806" s="342" t="s">
        <v>7475</v>
      </c>
    </row>
    <row r="1807" spans="1:6">
      <c r="A1807" s="342" t="s">
        <v>3034</v>
      </c>
      <c r="B1807" s="342">
        <v>8.9999999999999993E-3</v>
      </c>
      <c r="C1807" s="342" t="s">
        <v>6952</v>
      </c>
      <c r="D1807" s="342" t="s">
        <v>1912</v>
      </c>
      <c r="E1807" s="342" t="s">
        <v>6950</v>
      </c>
      <c r="F1807" s="342" t="s">
        <v>7475</v>
      </c>
    </row>
    <row r="1808" spans="1:6">
      <c r="A1808" s="342" t="s">
        <v>3035</v>
      </c>
      <c r="B1808" s="342">
        <v>0.1</v>
      </c>
      <c r="C1808" s="342" t="s">
        <v>7026</v>
      </c>
      <c r="D1808" s="342" t="s">
        <v>7027</v>
      </c>
      <c r="E1808" s="342" t="s">
        <v>6950</v>
      </c>
      <c r="F1808" s="342" t="s">
        <v>7500</v>
      </c>
    </row>
    <row r="1809" spans="1:6">
      <c r="A1809" s="342" t="s">
        <v>4710</v>
      </c>
      <c r="B1809" s="342">
        <v>1E-3</v>
      </c>
      <c r="C1809" s="342" t="s">
        <v>6948</v>
      </c>
      <c r="D1809" s="342" t="s">
        <v>6949</v>
      </c>
      <c r="E1809" s="342" t="s">
        <v>6950</v>
      </c>
      <c r="F1809" s="342" t="s">
        <v>7473</v>
      </c>
    </row>
    <row r="1810" spans="1:6">
      <c r="A1810" s="342" t="s">
        <v>4711</v>
      </c>
      <c r="B1810" s="342">
        <v>1E-3</v>
      </c>
      <c r="C1810" s="342" t="s">
        <v>6948</v>
      </c>
      <c r="D1810" s="342" t="s">
        <v>6949</v>
      </c>
      <c r="E1810" s="342" t="s">
        <v>6950</v>
      </c>
      <c r="F1810" s="342" t="s">
        <v>7473</v>
      </c>
    </row>
    <row r="1811" spans="1:6">
      <c r="A1811" s="342" t="s">
        <v>4712</v>
      </c>
      <c r="B1811" s="342">
        <v>1E-3</v>
      </c>
      <c r="C1811" s="342" t="s">
        <v>6948</v>
      </c>
      <c r="D1811" s="342" t="s">
        <v>6949</v>
      </c>
      <c r="E1811" s="342" t="s">
        <v>6950</v>
      </c>
      <c r="F1811" s="342" t="s">
        <v>7473</v>
      </c>
    </row>
    <row r="1812" spans="1:6">
      <c r="A1812" s="342" t="s">
        <v>4713</v>
      </c>
      <c r="B1812" s="342">
        <v>1E-3</v>
      </c>
      <c r="C1812" s="342" t="s">
        <v>6948</v>
      </c>
      <c r="D1812" s="342" t="s">
        <v>6949</v>
      </c>
      <c r="E1812" s="342" t="s">
        <v>6950</v>
      </c>
      <c r="F1812" s="342" t="s">
        <v>7473</v>
      </c>
    </row>
    <row r="1813" spans="1:6">
      <c r="A1813" s="342" t="s">
        <v>3036</v>
      </c>
      <c r="B1813" s="342">
        <v>0.1</v>
      </c>
      <c r="C1813" s="342" t="s">
        <v>6968</v>
      </c>
      <c r="D1813" s="342" t="s">
        <v>1975</v>
      </c>
      <c r="E1813" s="342" t="s">
        <v>6950</v>
      </c>
      <c r="F1813" s="342" t="s">
        <v>7485</v>
      </c>
    </row>
    <row r="1814" spans="1:6">
      <c r="A1814" s="342" t="s">
        <v>3037</v>
      </c>
      <c r="B1814" s="342">
        <v>8.9999999999999993E-3</v>
      </c>
      <c r="C1814" s="342" t="s">
        <v>6952</v>
      </c>
      <c r="D1814" s="342" t="s">
        <v>1912</v>
      </c>
      <c r="E1814" s="342" t="s">
        <v>6950</v>
      </c>
      <c r="F1814" s="342" t="s">
        <v>7475</v>
      </c>
    </row>
    <row r="1815" spans="1:6">
      <c r="A1815" s="342" t="s">
        <v>4714</v>
      </c>
      <c r="B1815" s="342">
        <v>1E-3</v>
      </c>
      <c r="C1815" s="342" t="s">
        <v>6948</v>
      </c>
      <c r="D1815" s="342" t="s">
        <v>6949</v>
      </c>
      <c r="E1815" s="342" t="s">
        <v>6950</v>
      </c>
      <c r="F1815" s="342" t="s">
        <v>7473</v>
      </c>
    </row>
    <row r="1816" spans="1:6">
      <c r="A1816" s="342" t="s">
        <v>3038</v>
      </c>
      <c r="B1816" s="342">
        <v>1E-3</v>
      </c>
      <c r="C1816" s="342" t="s">
        <v>6959</v>
      </c>
      <c r="D1816" s="342" t="s">
        <v>6960</v>
      </c>
      <c r="E1816" s="342" t="s">
        <v>6950</v>
      </c>
      <c r="F1816" s="342" t="s">
        <v>7480</v>
      </c>
    </row>
    <row r="1817" spans="1:6">
      <c r="A1817" s="342" t="s">
        <v>3039</v>
      </c>
      <c r="B1817" s="342">
        <v>8.9999999999999993E-3</v>
      </c>
      <c r="C1817" s="342" t="s">
        <v>6952</v>
      </c>
      <c r="D1817" s="342" t="s">
        <v>1912</v>
      </c>
      <c r="E1817" s="342" t="s">
        <v>6950</v>
      </c>
      <c r="F1817" s="342" t="s">
        <v>7475</v>
      </c>
    </row>
    <row r="1818" spans="1:6">
      <c r="A1818" s="342" t="s">
        <v>7381</v>
      </c>
      <c r="B1818" s="342">
        <v>1E-3</v>
      </c>
      <c r="C1818" s="342" t="s">
        <v>6948</v>
      </c>
      <c r="D1818" s="342" t="s">
        <v>6949</v>
      </c>
      <c r="E1818" s="342" t="s">
        <v>6950</v>
      </c>
      <c r="F1818" s="342" t="s">
        <v>7473</v>
      </c>
    </row>
    <row r="1819" spans="1:6">
      <c r="A1819" s="342" t="s">
        <v>3040</v>
      </c>
      <c r="B1819" s="342">
        <v>8.9999999999999993E-3</v>
      </c>
      <c r="C1819" s="342" t="s">
        <v>6952</v>
      </c>
      <c r="D1819" s="342" t="s">
        <v>1912</v>
      </c>
      <c r="E1819" s="342" t="s">
        <v>6950</v>
      </c>
      <c r="F1819" s="342" t="s">
        <v>7475</v>
      </c>
    </row>
    <row r="1820" spans="1:6">
      <c r="A1820" s="342" t="s">
        <v>4717</v>
      </c>
      <c r="B1820" s="342">
        <v>1E-3</v>
      </c>
      <c r="C1820" s="342" t="s">
        <v>6948</v>
      </c>
      <c r="D1820" s="342" t="s">
        <v>6949</v>
      </c>
      <c r="E1820" s="342" t="s">
        <v>6950</v>
      </c>
      <c r="F1820" s="342" t="s">
        <v>7473</v>
      </c>
    </row>
    <row r="1821" spans="1:6">
      <c r="A1821" s="342" t="s">
        <v>4718</v>
      </c>
      <c r="B1821" s="342">
        <v>1E-3</v>
      </c>
      <c r="C1821" s="342" t="s">
        <v>6948</v>
      </c>
      <c r="D1821" s="342" t="s">
        <v>6949</v>
      </c>
      <c r="E1821" s="342" t="s">
        <v>6950</v>
      </c>
      <c r="F1821" s="342" t="s">
        <v>7473</v>
      </c>
    </row>
    <row r="1822" spans="1:6">
      <c r="A1822" s="342" t="s">
        <v>7382</v>
      </c>
      <c r="B1822" s="342">
        <v>0.1</v>
      </c>
      <c r="C1822" s="342" t="s">
        <v>6977</v>
      </c>
      <c r="D1822" s="342" t="s">
        <v>6978</v>
      </c>
      <c r="E1822" s="342" t="s">
        <v>6950</v>
      </c>
      <c r="F1822" s="342" t="s">
        <v>7488</v>
      </c>
    </row>
    <row r="1823" spans="1:6">
      <c r="A1823" s="342" t="s">
        <v>3041</v>
      </c>
      <c r="B1823" s="342">
        <v>0.1</v>
      </c>
      <c r="C1823" s="342" t="s">
        <v>6977</v>
      </c>
      <c r="D1823" s="342" t="s">
        <v>6978</v>
      </c>
      <c r="E1823" s="342" t="s">
        <v>6950</v>
      </c>
      <c r="F1823" s="342" t="s">
        <v>7488</v>
      </c>
    </row>
    <row r="1824" spans="1:6">
      <c r="A1824" s="342" t="s">
        <v>7383</v>
      </c>
      <c r="B1824" s="342">
        <v>0.1</v>
      </c>
      <c r="C1824" s="342" t="s">
        <v>6977</v>
      </c>
      <c r="D1824" s="342" t="s">
        <v>6978</v>
      </c>
      <c r="E1824" s="342" t="s">
        <v>6950</v>
      </c>
      <c r="F1824" s="342" t="s">
        <v>7488</v>
      </c>
    </row>
    <row r="1825" spans="1:6">
      <c r="A1825" s="342" t="s">
        <v>7384</v>
      </c>
      <c r="B1825" s="342">
        <v>0.1</v>
      </c>
      <c r="C1825" s="342" t="s">
        <v>6977</v>
      </c>
      <c r="D1825" s="342" t="s">
        <v>6978</v>
      </c>
      <c r="E1825" s="342" t="s">
        <v>6950</v>
      </c>
      <c r="F1825" s="342" t="s">
        <v>7488</v>
      </c>
    </row>
    <row r="1826" spans="1:6">
      <c r="A1826" s="342" t="s">
        <v>7385</v>
      </c>
      <c r="B1826" s="342">
        <v>0.1</v>
      </c>
      <c r="C1826" s="342" t="s">
        <v>6977</v>
      </c>
      <c r="D1826" s="342" t="s">
        <v>6978</v>
      </c>
      <c r="E1826" s="342" t="s">
        <v>6950</v>
      </c>
      <c r="F1826" s="342" t="s">
        <v>7488</v>
      </c>
    </row>
    <row r="1827" spans="1:6">
      <c r="A1827" s="342" t="s">
        <v>7386</v>
      </c>
      <c r="B1827" s="342">
        <v>0.1</v>
      </c>
      <c r="C1827" s="342" t="s">
        <v>6977</v>
      </c>
      <c r="D1827" s="342" t="s">
        <v>6978</v>
      </c>
      <c r="E1827" s="342" t="s">
        <v>6950</v>
      </c>
      <c r="F1827" s="342" t="s">
        <v>7488</v>
      </c>
    </row>
    <row r="1828" spans="1:6">
      <c r="A1828" s="342" t="s">
        <v>3042</v>
      </c>
      <c r="B1828" s="342">
        <v>0.1</v>
      </c>
      <c r="C1828" s="342" t="s">
        <v>6977</v>
      </c>
      <c r="D1828" s="342" t="s">
        <v>6978</v>
      </c>
      <c r="E1828" s="342" t="s">
        <v>6950</v>
      </c>
      <c r="F1828" s="342" t="s">
        <v>7488</v>
      </c>
    </row>
    <row r="1829" spans="1:6">
      <c r="A1829" s="342" t="s">
        <v>7387</v>
      </c>
      <c r="B1829" s="342">
        <v>0.1</v>
      </c>
      <c r="C1829" s="342" t="s">
        <v>6977</v>
      </c>
      <c r="D1829" s="342" t="s">
        <v>6978</v>
      </c>
      <c r="E1829" s="342" t="s">
        <v>6950</v>
      </c>
      <c r="F1829" s="342" t="s">
        <v>7488</v>
      </c>
    </row>
    <row r="1830" spans="1:6">
      <c r="A1830" s="342" t="s">
        <v>3043</v>
      </c>
      <c r="B1830" s="342">
        <v>1E-3</v>
      </c>
      <c r="C1830" s="342" t="s">
        <v>7065</v>
      </c>
      <c r="D1830" s="342" t="s">
        <v>2334</v>
      </c>
      <c r="E1830" s="342" t="s">
        <v>6950</v>
      </c>
      <c r="F1830" s="342" t="s">
        <v>7501</v>
      </c>
    </row>
    <row r="1831" spans="1:6">
      <c r="A1831" s="342" t="s">
        <v>7388</v>
      </c>
      <c r="B1831" s="342">
        <v>1E-3</v>
      </c>
      <c r="C1831" s="342" t="s">
        <v>6948</v>
      </c>
      <c r="D1831" s="342" t="s">
        <v>6949</v>
      </c>
      <c r="E1831" s="342" t="s">
        <v>6950</v>
      </c>
      <c r="F1831" s="342" t="s">
        <v>7473</v>
      </c>
    </row>
    <row r="1832" spans="1:6">
      <c r="A1832" s="342" t="s">
        <v>7389</v>
      </c>
      <c r="B1832" s="342">
        <v>1E-3</v>
      </c>
      <c r="C1832" s="342" t="s">
        <v>6948</v>
      </c>
      <c r="D1832" s="342" t="s">
        <v>6949</v>
      </c>
      <c r="E1832" s="342" t="s">
        <v>6950</v>
      </c>
      <c r="F1832" s="342" t="s">
        <v>7473</v>
      </c>
    </row>
    <row r="1833" spans="1:6">
      <c r="A1833" s="342" t="s">
        <v>7390</v>
      </c>
      <c r="B1833" s="342">
        <v>1E-3</v>
      </c>
      <c r="C1833" s="342" t="s">
        <v>6948</v>
      </c>
      <c r="D1833" s="342" t="s">
        <v>6949</v>
      </c>
      <c r="E1833" s="342" t="s">
        <v>6950</v>
      </c>
      <c r="F1833" s="342" t="s">
        <v>7473</v>
      </c>
    </row>
    <row r="1834" spans="1:6">
      <c r="A1834" s="342" t="s">
        <v>3044</v>
      </c>
      <c r="B1834" s="342">
        <v>1E-3</v>
      </c>
      <c r="C1834" s="342" t="s">
        <v>7065</v>
      </c>
      <c r="D1834" s="342" t="s">
        <v>2334</v>
      </c>
      <c r="E1834" s="342" t="s">
        <v>6950</v>
      </c>
      <c r="F1834" s="342" t="s">
        <v>7501</v>
      </c>
    </row>
    <row r="1835" spans="1:6">
      <c r="A1835" s="342" t="s">
        <v>7391</v>
      </c>
      <c r="B1835" s="342">
        <v>1E-3</v>
      </c>
      <c r="C1835" s="342" t="s">
        <v>6948</v>
      </c>
      <c r="D1835" s="342" t="s">
        <v>6949</v>
      </c>
      <c r="E1835" s="342" t="s">
        <v>6950</v>
      </c>
      <c r="F1835" s="342" t="s">
        <v>7473</v>
      </c>
    </row>
    <row r="1836" spans="1:6">
      <c r="A1836" s="342" t="s">
        <v>3045</v>
      </c>
      <c r="B1836" s="342">
        <v>8.9999999999999993E-3</v>
      </c>
      <c r="C1836" s="342" t="s">
        <v>6952</v>
      </c>
      <c r="D1836" s="342" t="s">
        <v>1912</v>
      </c>
      <c r="E1836" s="342" t="s">
        <v>6950</v>
      </c>
      <c r="F1836" s="342" t="s">
        <v>7475</v>
      </c>
    </row>
    <row r="1837" spans="1:6">
      <c r="A1837" s="342" t="s">
        <v>3046</v>
      </c>
      <c r="B1837" s="342">
        <v>8.9999999999999993E-3</v>
      </c>
      <c r="C1837" s="342" t="s">
        <v>6952</v>
      </c>
      <c r="D1837" s="342" t="s">
        <v>1912</v>
      </c>
      <c r="E1837" s="342" t="s">
        <v>6950</v>
      </c>
      <c r="F1837" s="342" t="s">
        <v>7475</v>
      </c>
    </row>
    <row r="1838" spans="1:6">
      <c r="A1838" s="342" t="s">
        <v>3547</v>
      </c>
      <c r="B1838" s="342">
        <v>0.1</v>
      </c>
      <c r="C1838" s="342" t="s">
        <v>6992</v>
      </c>
      <c r="D1838" s="342" t="s">
        <v>6993</v>
      </c>
      <c r="E1838" s="342" t="s">
        <v>6950</v>
      </c>
      <c r="F1838" s="342" t="s">
        <v>7494</v>
      </c>
    </row>
    <row r="1839" spans="1:6">
      <c r="A1839" s="342" t="s">
        <v>3047</v>
      </c>
      <c r="B1839" s="342">
        <v>8.9999999999999993E-3</v>
      </c>
      <c r="C1839" s="342" t="s">
        <v>6952</v>
      </c>
      <c r="D1839" s="342" t="s">
        <v>1912</v>
      </c>
      <c r="E1839" s="342" t="s">
        <v>6950</v>
      </c>
      <c r="F1839" s="342" t="s">
        <v>7475</v>
      </c>
    </row>
    <row r="1840" spans="1:6">
      <c r="A1840" s="342" t="s">
        <v>3048</v>
      </c>
      <c r="B1840" s="342">
        <v>8.9999999999999993E-3</v>
      </c>
      <c r="C1840" s="342" t="s">
        <v>6952</v>
      </c>
      <c r="D1840" s="342" t="s">
        <v>1912</v>
      </c>
      <c r="E1840" s="342" t="s">
        <v>6950</v>
      </c>
      <c r="F1840" s="342" t="s">
        <v>7475</v>
      </c>
    </row>
    <row r="1841" spans="1:6">
      <c r="A1841" s="342" t="s">
        <v>3049</v>
      </c>
      <c r="B1841" s="342">
        <v>8.9999999999999993E-3</v>
      </c>
      <c r="C1841" s="342" t="s">
        <v>6952</v>
      </c>
      <c r="D1841" s="342" t="s">
        <v>1912</v>
      </c>
      <c r="E1841" s="342" t="s">
        <v>6950</v>
      </c>
      <c r="F1841" s="342" t="s">
        <v>7475</v>
      </c>
    </row>
    <row r="1842" spans="1:6">
      <c r="A1842" s="342" t="s">
        <v>3050</v>
      </c>
      <c r="B1842" s="342">
        <v>8.9999999999999993E-3</v>
      </c>
      <c r="C1842" s="342" t="s">
        <v>6952</v>
      </c>
      <c r="D1842" s="342" t="s">
        <v>1912</v>
      </c>
      <c r="E1842" s="342" t="s">
        <v>6950</v>
      </c>
      <c r="F1842" s="342" t="s">
        <v>7475</v>
      </c>
    </row>
    <row r="1843" spans="1:6">
      <c r="A1843" s="342" t="s">
        <v>3051</v>
      </c>
      <c r="B1843" s="342">
        <v>0.1</v>
      </c>
      <c r="C1843" s="342" t="s">
        <v>7005</v>
      </c>
      <c r="D1843" s="342" t="s">
        <v>7006</v>
      </c>
      <c r="E1843" s="342" t="s">
        <v>6950</v>
      </c>
      <c r="F1843" s="342" t="s">
        <v>7497</v>
      </c>
    </row>
    <row r="1844" spans="1:6">
      <c r="A1844" s="342" t="s">
        <v>3052</v>
      </c>
      <c r="B1844" s="342">
        <v>0.1</v>
      </c>
      <c r="C1844" s="342" t="s">
        <v>6968</v>
      </c>
      <c r="D1844" s="342" t="s">
        <v>1975</v>
      </c>
      <c r="E1844" s="342" t="s">
        <v>6950</v>
      </c>
      <c r="F1844" s="342" t="s">
        <v>7485</v>
      </c>
    </row>
    <row r="1845" spans="1:6">
      <c r="A1845" s="342" t="s">
        <v>3053</v>
      </c>
      <c r="B1845" s="342">
        <v>8.9999999999999993E-3</v>
      </c>
      <c r="C1845" s="342" t="s">
        <v>6952</v>
      </c>
      <c r="D1845" s="342" t="s">
        <v>1912</v>
      </c>
      <c r="E1845" s="342" t="s">
        <v>6950</v>
      </c>
      <c r="F1845" s="342" t="s">
        <v>7475</v>
      </c>
    </row>
    <row r="1846" spans="1:6">
      <c r="A1846" s="342" t="s">
        <v>3054</v>
      </c>
      <c r="B1846" s="342">
        <v>0.1</v>
      </c>
      <c r="C1846" s="342" t="s">
        <v>7018</v>
      </c>
      <c r="D1846" s="342" t="s">
        <v>2183</v>
      </c>
      <c r="E1846" s="342" t="s">
        <v>6950</v>
      </c>
      <c r="F1846" s="342" t="s">
        <v>7499</v>
      </c>
    </row>
    <row r="1847" spans="1:6">
      <c r="A1847" s="342" t="s">
        <v>7392</v>
      </c>
      <c r="B1847" s="342">
        <v>1E-3</v>
      </c>
      <c r="C1847" s="342" t="s">
        <v>6948</v>
      </c>
      <c r="D1847" s="342" t="s">
        <v>6949</v>
      </c>
      <c r="E1847" s="342" t="s">
        <v>6950</v>
      </c>
      <c r="F1847" s="342" t="s">
        <v>7473</v>
      </c>
    </row>
    <row r="1848" spans="1:6">
      <c r="A1848" s="342" t="s">
        <v>3055</v>
      </c>
      <c r="B1848" s="342">
        <v>1E-3</v>
      </c>
      <c r="C1848" s="342" t="s">
        <v>6959</v>
      </c>
      <c r="D1848" s="342" t="s">
        <v>6960</v>
      </c>
      <c r="E1848" s="342" t="s">
        <v>6950</v>
      </c>
      <c r="F1848" s="342" t="s">
        <v>7480</v>
      </c>
    </row>
    <row r="1849" spans="1:6">
      <c r="A1849" s="342" t="s">
        <v>7393</v>
      </c>
      <c r="B1849" s="342">
        <v>1E-3</v>
      </c>
      <c r="C1849" s="342" t="s">
        <v>6948</v>
      </c>
      <c r="D1849" s="342" t="s">
        <v>6949</v>
      </c>
      <c r="E1849" s="342" t="s">
        <v>6950</v>
      </c>
      <c r="F1849" s="342" t="s">
        <v>7473</v>
      </c>
    </row>
    <row r="1850" spans="1:6">
      <c r="A1850" s="342" t="s">
        <v>7394</v>
      </c>
      <c r="B1850" s="342">
        <v>1E-3</v>
      </c>
      <c r="C1850" s="342" t="s">
        <v>6948</v>
      </c>
      <c r="D1850" s="342" t="s">
        <v>6949</v>
      </c>
      <c r="E1850" s="342" t="s">
        <v>6950</v>
      </c>
      <c r="F1850" s="342" t="s">
        <v>7473</v>
      </c>
    </row>
    <row r="1851" spans="1:6">
      <c r="A1851" s="342" t="s">
        <v>3056</v>
      </c>
      <c r="B1851" s="342">
        <v>0.1</v>
      </c>
      <c r="C1851" s="342" t="s">
        <v>6968</v>
      </c>
      <c r="D1851" s="342" t="s">
        <v>1975</v>
      </c>
      <c r="E1851" s="342" t="s">
        <v>6950</v>
      </c>
      <c r="F1851" s="342" t="s">
        <v>7485</v>
      </c>
    </row>
    <row r="1852" spans="1:6">
      <c r="A1852" s="342" t="s">
        <v>3057</v>
      </c>
      <c r="B1852" s="342">
        <v>1E-3</v>
      </c>
      <c r="C1852" s="342" t="s">
        <v>6959</v>
      </c>
      <c r="D1852" s="342" t="s">
        <v>6960</v>
      </c>
      <c r="E1852" s="342" t="s">
        <v>6950</v>
      </c>
      <c r="F1852" s="342" t="s">
        <v>7480</v>
      </c>
    </row>
    <row r="1853" spans="1:6">
      <c r="A1853" s="342" t="s">
        <v>7395</v>
      </c>
      <c r="B1853" s="342">
        <v>1E-3</v>
      </c>
      <c r="C1853" s="342" t="s">
        <v>6948</v>
      </c>
      <c r="D1853" s="342" t="s">
        <v>6949</v>
      </c>
      <c r="E1853" s="342" t="s">
        <v>6950</v>
      </c>
      <c r="F1853" s="342" t="s">
        <v>7473</v>
      </c>
    </row>
    <row r="1854" spans="1:6">
      <c r="A1854" s="342" t="s">
        <v>4725</v>
      </c>
      <c r="B1854" s="342">
        <v>1E-3</v>
      </c>
      <c r="C1854" s="342" t="s">
        <v>6948</v>
      </c>
      <c r="D1854" s="342" t="s">
        <v>6949</v>
      </c>
      <c r="E1854" s="342" t="s">
        <v>6950</v>
      </c>
      <c r="F1854" s="342" t="s">
        <v>7473</v>
      </c>
    </row>
    <row r="1855" spans="1:6">
      <c r="A1855" s="342" t="s">
        <v>3058</v>
      </c>
      <c r="B1855" s="342">
        <v>0.1</v>
      </c>
      <c r="C1855" s="342" t="s">
        <v>6974</v>
      </c>
      <c r="D1855" s="342" t="s">
        <v>6975</v>
      </c>
      <c r="E1855" s="342" t="s">
        <v>6950</v>
      </c>
      <c r="F1855" s="342" t="s">
        <v>7487</v>
      </c>
    </row>
    <row r="1856" spans="1:6">
      <c r="A1856" s="342" t="s">
        <v>3059</v>
      </c>
      <c r="B1856" s="342">
        <v>0.01</v>
      </c>
      <c r="C1856" s="342" t="s">
        <v>6951</v>
      </c>
      <c r="D1856" s="342" t="s">
        <v>477</v>
      </c>
      <c r="E1856" s="342" t="s">
        <v>6950</v>
      </c>
      <c r="F1856" s="342" t="s">
        <v>7474</v>
      </c>
    </row>
    <row r="1857" spans="1:6">
      <c r="A1857" s="342" t="s">
        <v>3060</v>
      </c>
      <c r="B1857" s="342">
        <v>0.1</v>
      </c>
      <c r="C1857" s="342" t="s">
        <v>6961</v>
      </c>
      <c r="D1857" s="342" t="s">
        <v>6962</v>
      </c>
      <c r="E1857" s="342" t="s">
        <v>6950</v>
      </c>
      <c r="F1857" s="342" t="s">
        <v>7481</v>
      </c>
    </row>
    <row r="1858" spans="1:6">
      <c r="A1858" s="342" t="s">
        <v>3061</v>
      </c>
      <c r="B1858" s="342">
        <v>0.1</v>
      </c>
      <c r="C1858" s="342" t="s">
        <v>6961</v>
      </c>
      <c r="D1858" s="342" t="s">
        <v>6962</v>
      </c>
      <c r="E1858" s="342" t="s">
        <v>6950</v>
      </c>
      <c r="F1858" s="342" t="s">
        <v>7481</v>
      </c>
    </row>
    <row r="1859" spans="1:6">
      <c r="A1859" s="342" t="s">
        <v>3062</v>
      </c>
      <c r="B1859" s="342">
        <v>0.1</v>
      </c>
      <c r="C1859" s="342" t="s">
        <v>6961</v>
      </c>
      <c r="D1859" s="342" t="s">
        <v>6962</v>
      </c>
      <c r="E1859" s="342" t="s">
        <v>6950</v>
      </c>
      <c r="F1859" s="342" t="s">
        <v>7481</v>
      </c>
    </row>
    <row r="1860" spans="1:6">
      <c r="A1860" s="342" t="s">
        <v>4727</v>
      </c>
      <c r="B1860" s="342">
        <v>0.1</v>
      </c>
      <c r="C1860" s="342" t="s">
        <v>6955</v>
      </c>
      <c r="D1860" s="342" t="s">
        <v>445</v>
      </c>
      <c r="E1860" s="342" t="s">
        <v>6950</v>
      </c>
      <c r="F1860" s="342" t="s">
        <v>7477</v>
      </c>
    </row>
    <row r="1861" spans="1:6">
      <c r="A1861" s="342" t="s">
        <v>7396</v>
      </c>
      <c r="B1861" s="342">
        <v>1E-3</v>
      </c>
      <c r="C1861" s="342" t="s">
        <v>6948</v>
      </c>
      <c r="D1861" s="342" t="s">
        <v>6949</v>
      </c>
      <c r="E1861" s="342" t="s">
        <v>6950</v>
      </c>
      <c r="F1861" s="342" t="s">
        <v>7473</v>
      </c>
    </row>
    <row r="1862" spans="1:6">
      <c r="A1862" s="342" t="s">
        <v>3063</v>
      </c>
      <c r="B1862" s="342">
        <v>0.1</v>
      </c>
      <c r="C1862" s="342" t="s">
        <v>6997</v>
      </c>
      <c r="D1862" s="342" t="s">
        <v>6998</v>
      </c>
      <c r="E1862" s="342" t="s">
        <v>6950</v>
      </c>
      <c r="F1862" s="342" t="s">
        <v>7496</v>
      </c>
    </row>
    <row r="1863" spans="1:6">
      <c r="A1863" s="342" t="s">
        <v>7397</v>
      </c>
      <c r="B1863" s="342">
        <v>1E-3</v>
      </c>
      <c r="C1863" s="342" t="s">
        <v>6948</v>
      </c>
      <c r="D1863" s="342" t="s">
        <v>6949</v>
      </c>
      <c r="E1863" s="342" t="s">
        <v>6950</v>
      </c>
      <c r="F1863" s="342" t="s">
        <v>7473</v>
      </c>
    </row>
    <row r="1864" spans="1:6">
      <c r="A1864" s="342" t="s">
        <v>3064</v>
      </c>
      <c r="B1864" s="342">
        <v>1E-3</v>
      </c>
      <c r="C1864" s="342" t="s">
        <v>6959</v>
      </c>
      <c r="D1864" s="342" t="s">
        <v>6960</v>
      </c>
      <c r="E1864" s="342" t="s">
        <v>6950</v>
      </c>
      <c r="F1864" s="342" t="s">
        <v>7480</v>
      </c>
    </row>
    <row r="1865" spans="1:6">
      <c r="A1865" s="342" t="s">
        <v>3065</v>
      </c>
      <c r="B1865" s="342">
        <v>8.9999999999999993E-3</v>
      </c>
      <c r="C1865" s="342" t="s">
        <v>6952</v>
      </c>
      <c r="D1865" s="342" t="s">
        <v>1912</v>
      </c>
      <c r="E1865" s="342" t="s">
        <v>6950</v>
      </c>
      <c r="F1865" s="342" t="s">
        <v>7475</v>
      </c>
    </row>
    <row r="1866" spans="1:6">
      <c r="A1866" s="342" t="s">
        <v>3066</v>
      </c>
      <c r="B1866" s="342">
        <v>8.9999999999999993E-3</v>
      </c>
      <c r="C1866" s="342" t="s">
        <v>6952</v>
      </c>
      <c r="D1866" s="342" t="s">
        <v>1912</v>
      </c>
      <c r="E1866" s="342" t="s">
        <v>6950</v>
      </c>
      <c r="F1866" s="342" t="s">
        <v>7475</v>
      </c>
    </row>
    <row r="1867" spans="1:6">
      <c r="A1867" s="342" t="s">
        <v>3067</v>
      </c>
      <c r="B1867" s="342">
        <v>0.01</v>
      </c>
      <c r="C1867" s="342" t="s">
        <v>6953</v>
      </c>
      <c r="D1867" s="342" t="s">
        <v>1914</v>
      </c>
      <c r="E1867" s="342" t="s">
        <v>6950</v>
      </c>
      <c r="F1867" s="342" t="s">
        <v>7476</v>
      </c>
    </row>
    <row r="1868" spans="1:6">
      <c r="A1868" s="342" t="s">
        <v>3068</v>
      </c>
      <c r="B1868" s="342">
        <v>8.9999999999999993E-3</v>
      </c>
      <c r="C1868" s="342" t="s">
        <v>6952</v>
      </c>
      <c r="D1868" s="342" t="s">
        <v>1912</v>
      </c>
      <c r="E1868" s="342" t="s">
        <v>6950</v>
      </c>
      <c r="F1868" s="342" t="s">
        <v>7475</v>
      </c>
    </row>
    <row r="1869" spans="1:6">
      <c r="A1869" s="342" t="s">
        <v>3069</v>
      </c>
      <c r="B1869" s="342">
        <v>0.1</v>
      </c>
      <c r="C1869" s="342" t="s">
        <v>6988</v>
      </c>
      <c r="D1869" s="342" t="s">
        <v>2033</v>
      </c>
      <c r="E1869" s="342" t="s">
        <v>6950</v>
      </c>
      <c r="F1869" s="342" t="s">
        <v>7492</v>
      </c>
    </row>
    <row r="1870" spans="1:6">
      <c r="A1870" s="342" t="s">
        <v>4735</v>
      </c>
      <c r="B1870" s="342">
        <v>1E-3</v>
      </c>
      <c r="C1870" s="342" t="s">
        <v>6948</v>
      </c>
      <c r="D1870" s="342" t="s">
        <v>6949</v>
      </c>
      <c r="E1870" s="342" t="s">
        <v>6950</v>
      </c>
      <c r="F1870" s="342" t="s">
        <v>7473</v>
      </c>
    </row>
    <row r="1871" spans="1:6">
      <c r="A1871" s="342" t="s">
        <v>3070</v>
      </c>
      <c r="B1871" s="342">
        <v>0.1</v>
      </c>
      <c r="C1871" s="342" t="s">
        <v>6964</v>
      </c>
      <c r="D1871" s="342" t="s">
        <v>6965</v>
      </c>
      <c r="E1871" s="342" t="s">
        <v>6950</v>
      </c>
      <c r="F1871" s="342" t="s">
        <v>7483</v>
      </c>
    </row>
    <row r="1872" spans="1:6">
      <c r="A1872" s="342" t="s">
        <v>3071</v>
      </c>
      <c r="B1872" s="342">
        <v>0.01</v>
      </c>
      <c r="C1872" s="342" t="s">
        <v>6953</v>
      </c>
      <c r="D1872" s="342" t="s">
        <v>1914</v>
      </c>
      <c r="E1872" s="342" t="s">
        <v>6950</v>
      </c>
      <c r="F1872" s="342" t="s">
        <v>7476</v>
      </c>
    </row>
    <row r="1873" spans="1:6">
      <c r="A1873" s="342" t="s">
        <v>7398</v>
      </c>
      <c r="B1873" s="342">
        <v>0.1</v>
      </c>
      <c r="C1873" s="342" t="s">
        <v>7018</v>
      </c>
      <c r="D1873" s="342" t="s">
        <v>2183</v>
      </c>
      <c r="E1873" s="342" t="s">
        <v>6950</v>
      </c>
      <c r="F1873" s="342" t="s">
        <v>7499</v>
      </c>
    </row>
    <row r="1874" spans="1:6">
      <c r="A1874" s="342" t="s">
        <v>3072</v>
      </c>
      <c r="B1874" s="342">
        <v>8.9999999999999993E-3</v>
      </c>
      <c r="C1874" s="342" t="s">
        <v>6952</v>
      </c>
      <c r="D1874" s="342" t="s">
        <v>1912</v>
      </c>
      <c r="E1874" s="342" t="s">
        <v>6950</v>
      </c>
      <c r="F1874" s="342" t="s">
        <v>7475</v>
      </c>
    </row>
    <row r="1875" spans="1:6">
      <c r="A1875" s="342" t="s">
        <v>4737</v>
      </c>
      <c r="B1875" s="342">
        <v>1E-3</v>
      </c>
      <c r="C1875" s="342" t="s">
        <v>6948</v>
      </c>
      <c r="D1875" s="342" t="s">
        <v>6949</v>
      </c>
      <c r="E1875" s="342" t="s">
        <v>6950</v>
      </c>
      <c r="F1875" s="342" t="s">
        <v>7473</v>
      </c>
    </row>
    <row r="1876" spans="1:6">
      <c r="A1876" s="342" t="s">
        <v>3073</v>
      </c>
      <c r="B1876" s="342">
        <v>1E-3</v>
      </c>
      <c r="C1876" s="342" t="s">
        <v>6959</v>
      </c>
      <c r="D1876" s="342" t="s">
        <v>6960</v>
      </c>
      <c r="E1876" s="342" t="s">
        <v>6950</v>
      </c>
      <c r="F1876" s="342" t="s">
        <v>7480</v>
      </c>
    </row>
    <row r="1877" spans="1:6">
      <c r="A1877" s="342" t="s">
        <v>3074</v>
      </c>
      <c r="B1877" s="342">
        <v>1E-3</v>
      </c>
      <c r="C1877" s="342" t="s">
        <v>6959</v>
      </c>
      <c r="D1877" s="342" t="s">
        <v>6960</v>
      </c>
      <c r="E1877" s="342" t="s">
        <v>6950</v>
      </c>
      <c r="F1877" s="342" t="s">
        <v>7480</v>
      </c>
    </row>
    <row r="1878" spans="1:6">
      <c r="A1878" s="342" t="s">
        <v>3075</v>
      </c>
      <c r="B1878" s="342">
        <v>0.1</v>
      </c>
      <c r="C1878" s="342" t="s">
        <v>7005</v>
      </c>
      <c r="D1878" s="342" t="s">
        <v>7006</v>
      </c>
      <c r="E1878" s="342" t="s">
        <v>6950</v>
      </c>
      <c r="F1878" s="342" t="s">
        <v>7497</v>
      </c>
    </row>
    <row r="1879" spans="1:6">
      <c r="A1879" s="342" t="s">
        <v>3076</v>
      </c>
      <c r="B1879" s="342">
        <v>1E-3</v>
      </c>
      <c r="C1879" s="342" t="s">
        <v>6959</v>
      </c>
      <c r="D1879" s="342" t="s">
        <v>6960</v>
      </c>
      <c r="E1879" s="342" t="s">
        <v>6950</v>
      </c>
      <c r="F1879" s="342" t="s">
        <v>7480</v>
      </c>
    </row>
    <row r="1880" spans="1:6">
      <c r="A1880" s="342" t="s">
        <v>3077</v>
      </c>
      <c r="B1880" s="342">
        <v>0.1</v>
      </c>
      <c r="C1880" s="342" t="s">
        <v>6977</v>
      </c>
      <c r="D1880" s="342" t="s">
        <v>6978</v>
      </c>
      <c r="E1880" s="342" t="s">
        <v>6950</v>
      </c>
      <c r="F1880" s="342" t="s">
        <v>7488</v>
      </c>
    </row>
    <row r="1881" spans="1:6">
      <c r="A1881" s="342" t="s">
        <v>3078</v>
      </c>
      <c r="B1881" s="342">
        <v>0.1</v>
      </c>
      <c r="C1881" s="342" t="s">
        <v>6966</v>
      </c>
      <c r="D1881" s="342" t="s">
        <v>1968</v>
      </c>
      <c r="E1881" s="342" t="s">
        <v>6950</v>
      </c>
      <c r="F1881" s="342" t="s">
        <v>7484</v>
      </c>
    </row>
    <row r="1882" spans="1:6">
      <c r="A1882" s="342" t="s">
        <v>3079</v>
      </c>
      <c r="B1882" s="342">
        <v>0.1</v>
      </c>
      <c r="C1882" s="342" t="s">
        <v>6957</v>
      </c>
      <c r="D1882" s="342" t="s">
        <v>1941</v>
      </c>
      <c r="E1882" s="342" t="s">
        <v>6950</v>
      </c>
      <c r="F1882" s="342" t="s">
        <v>7478</v>
      </c>
    </row>
    <row r="1883" spans="1:6">
      <c r="A1883" s="342" t="s">
        <v>3080</v>
      </c>
      <c r="B1883" s="342">
        <v>8.9999999999999993E-3</v>
      </c>
      <c r="C1883" s="342" t="s">
        <v>6952</v>
      </c>
      <c r="D1883" s="342" t="s">
        <v>1912</v>
      </c>
      <c r="E1883" s="342" t="s">
        <v>6950</v>
      </c>
      <c r="F1883" s="342" t="s">
        <v>7475</v>
      </c>
    </row>
    <row r="1884" spans="1:6">
      <c r="A1884" s="342" t="s">
        <v>3081</v>
      </c>
      <c r="B1884" s="342">
        <v>0.1</v>
      </c>
      <c r="C1884" s="342" t="s">
        <v>6968</v>
      </c>
      <c r="D1884" s="342" t="s">
        <v>1975</v>
      </c>
      <c r="E1884" s="342" t="s">
        <v>6950</v>
      </c>
      <c r="F1884" s="342" t="s">
        <v>7485</v>
      </c>
    </row>
    <row r="1885" spans="1:6">
      <c r="A1885" s="342" t="s">
        <v>3082</v>
      </c>
      <c r="B1885" s="342">
        <v>0.1</v>
      </c>
      <c r="C1885" s="342" t="s">
        <v>6968</v>
      </c>
      <c r="D1885" s="342" t="s">
        <v>1975</v>
      </c>
      <c r="E1885" s="342" t="s">
        <v>6950</v>
      </c>
      <c r="F1885" s="342" t="s">
        <v>7485</v>
      </c>
    </row>
    <row r="1886" spans="1:6">
      <c r="A1886" s="342" t="s">
        <v>7399</v>
      </c>
      <c r="B1886" s="342">
        <v>1E-3</v>
      </c>
      <c r="C1886" s="342" t="s">
        <v>6948</v>
      </c>
      <c r="D1886" s="342" t="s">
        <v>6949</v>
      </c>
      <c r="E1886" s="342" t="s">
        <v>6950</v>
      </c>
      <c r="F1886" s="342" t="s">
        <v>7473</v>
      </c>
    </row>
    <row r="1887" spans="1:6">
      <c r="A1887" s="342" t="s">
        <v>7400</v>
      </c>
      <c r="B1887" s="342">
        <v>1E-3</v>
      </c>
      <c r="C1887" s="342" t="s">
        <v>6948</v>
      </c>
      <c r="D1887" s="342" t="s">
        <v>6949</v>
      </c>
      <c r="E1887" s="342" t="s">
        <v>6950</v>
      </c>
      <c r="F1887" s="342" t="s">
        <v>7473</v>
      </c>
    </row>
    <row r="1888" spans="1:6">
      <c r="A1888" s="342" t="s">
        <v>7401</v>
      </c>
      <c r="B1888" s="342">
        <v>1E-3</v>
      </c>
      <c r="C1888" s="342" t="s">
        <v>6948</v>
      </c>
      <c r="D1888" s="342" t="s">
        <v>6949</v>
      </c>
      <c r="E1888" s="342" t="s">
        <v>6950</v>
      </c>
      <c r="F1888" s="342" t="s">
        <v>7473</v>
      </c>
    </row>
    <row r="1889" spans="1:6">
      <c r="A1889" s="342" t="s">
        <v>3083</v>
      </c>
      <c r="B1889" s="342">
        <v>0.1</v>
      </c>
      <c r="C1889" s="342" t="s">
        <v>6968</v>
      </c>
      <c r="D1889" s="342" t="s">
        <v>1975</v>
      </c>
      <c r="E1889" s="342" t="s">
        <v>6950</v>
      </c>
      <c r="F1889" s="342" t="s">
        <v>7485</v>
      </c>
    </row>
    <row r="1890" spans="1:6">
      <c r="A1890" s="342" t="s">
        <v>3084</v>
      </c>
      <c r="B1890" s="342">
        <v>0.1</v>
      </c>
      <c r="C1890" s="342" t="s">
        <v>6968</v>
      </c>
      <c r="D1890" s="342" t="s">
        <v>1975</v>
      </c>
      <c r="E1890" s="342" t="s">
        <v>6950</v>
      </c>
      <c r="F1890" s="342" t="s">
        <v>7485</v>
      </c>
    </row>
    <row r="1891" spans="1:6">
      <c r="A1891" s="342" t="s">
        <v>3085</v>
      </c>
      <c r="B1891" s="342">
        <v>0.1</v>
      </c>
      <c r="C1891" s="342" t="s">
        <v>6968</v>
      </c>
      <c r="D1891" s="342" t="s">
        <v>1975</v>
      </c>
      <c r="E1891" s="342" t="s">
        <v>6950</v>
      </c>
      <c r="F1891" s="342" t="s">
        <v>7485</v>
      </c>
    </row>
    <row r="1892" spans="1:6">
      <c r="A1892" s="342" t="s">
        <v>3086</v>
      </c>
      <c r="B1892" s="342">
        <v>0.1</v>
      </c>
      <c r="C1892" s="342" t="s">
        <v>6968</v>
      </c>
      <c r="D1892" s="342" t="s">
        <v>1975</v>
      </c>
      <c r="E1892" s="342" t="s">
        <v>6950</v>
      </c>
      <c r="F1892" s="342" t="s">
        <v>7485</v>
      </c>
    </row>
    <row r="1893" spans="1:6">
      <c r="A1893" s="342" t="s">
        <v>3087</v>
      </c>
      <c r="B1893" s="342">
        <v>0.1</v>
      </c>
      <c r="C1893" s="342" t="s">
        <v>6968</v>
      </c>
      <c r="D1893" s="342" t="s">
        <v>1975</v>
      </c>
      <c r="E1893" s="342" t="s">
        <v>6950</v>
      </c>
      <c r="F1893" s="342" t="s">
        <v>7485</v>
      </c>
    </row>
    <row r="1894" spans="1:6">
      <c r="A1894" s="342" t="s">
        <v>3088</v>
      </c>
      <c r="B1894" s="342">
        <v>0.1</v>
      </c>
      <c r="C1894" s="342" t="s">
        <v>6968</v>
      </c>
      <c r="D1894" s="342" t="s">
        <v>1975</v>
      </c>
      <c r="E1894" s="342" t="s">
        <v>6950</v>
      </c>
      <c r="F1894" s="342" t="s">
        <v>7485</v>
      </c>
    </row>
    <row r="1895" spans="1:6">
      <c r="A1895" s="342" t="s">
        <v>3089</v>
      </c>
      <c r="B1895" s="342">
        <v>0.1</v>
      </c>
      <c r="C1895" s="342" t="s">
        <v>6968</v>
      </c>
      <c r="D1895" s="342" t="s">
        <v>1975</v>
      </c>
      <c r="E1895" s="342" t="s">
        <v>6950</v>
      </c>
      <c r="F1895" s="342" t="s">
        <v>7485</v>
      </c>
    </row>
    <row r="1896" spans="1:6">
      <c r="A1896" s="342" t="s">
        <v>3090</v>
      </c>
      <c r="B1896" s="342">
        <v>0.1</v>
      </c>
      <c r="C1896" s="342" t="s">
        <v>6957</v>
      </c>
      <c r="D1896" s="342" t="s">
        <v>1941</v>
      </c>
      <c r="E1896" s="342" t="s">
        <v>6950</v>
      </c>
      <c r="F1896" s="342" t="s">
        <v>7478</v>
      </c>
    </row>
    <row r="1897" spans="1:6">
      <c r="A1897" s="342" t="s">
        <v>3091</v>
      </c>
      <c r="B1897" s="342">
        <v>8.9999999999999993E-3</v>
      </c>
      <c r="C1897" s="342" t="s">
        <v>6952</v>
      </c>
      <c r="D1897" s="342" t="s">
        <v>1912</v>
      </c>
      <c r="E1897" s="342" t="s">
        <v>6950</v>
      </c>
      <c r="F1897" s="342" t="s">
        <v>7475</v>
      </c>
    </row>
    <row r="1898" spans="1:6">
      <c r="A1898" s="342" t="s">
        <v>3092</v>
      </c>
      <c r="B1898" s="342">
        <v>0.1</v>
      </c>
      <c r="C1898" s="342" t="s">
        <v>6968</v>
      </c>
      <c r="D1898" s="342" t="s">
        <v>1975</v>
      </c>
      <c r="E1898" s="342" t="s">
        <v>6950</v>
      </c>
      <c r="F1898" s="342" t="s">
        <v>7485</v>
      </c>
    </row>
    <row r="1899" spans="1:6">
      <c r="A1899" s="342" t="s">
        <v>3093</v>
      </c>
      <c r="B1899" s="342">
        <v>8.9999999999999993E-3</v>
      </c>
      <c r="C1899" s="342" t="s">
        <v>6952</v>
      </c>
      <c r="D1899" s="342" t="s">
        <v>1912</v>
      </c>
      <c r="E1899" s="342" t="s">
        <v>6950</v>
      </c>
      <c r="F1899" s="342" t="s">
        <v>7475</v>
      </c>
    </row>
    <row r="1900" spans="1:6" ht="28.5">
      <c r="A1900" s="342" t="s">
        <v>7506</v>
      </c>
      <c r="B1900" s="342">
        <v>8.9999999999999993E-3</v>
      </c>
      <c r="C1900" s="342" t="s">
        <v>6952</v>
      </c>
      <c r="D1900" s="342" t="s">
        <v>1912</v>
      </c>
      <c r="E1900" s="342" t="s">
        <v>6950</v>
      </c>
      <c r="F1900" s="342" t="s">
        <v>7475</v>
      </c>
    </row>
    <row r="1901" spans="1:6">
      <c r="A1901" s="342" t="s">
        <v>3094</v>
      </c>
      <c r="B1901" s="342">
        <v>0.01</v>
      </c>
      <c r="C1901" s="342" t="s">
        <v>6953</v>
      </c>
      <c r="D1901" s="342" t="s">
        <v>1914</v>
      </c>
      <c r="E1901" s="342" t="s">
        <v>6950</v>
      </c>
      <c r="F1901" s="342" t="s">
        <v>7476</v>
      </c>
    </row>
    <row r="1902" spans="1:6">
      <c r="A1902" s="342" t="s">
        <v>3095</v>
      </c>
      <c r="B1902" s="342">
        <v>0.01</v>
      </c>
      <c r="C1902" s="342" t="s">
        <v>6951</v>
      </c>
      <c r="D1902" s="342" t="s">
        <v>477</v>
      </c>
      <c r="E1902" s="342" t="s">
        <v>6950</v>
      </c>
      <c r="F1902" s="342" t="s">
        <v>7474</v>
      </c>
    </row>
    <row r="1903" spans="1:6">
      <c r="A1903" s="342" t="s">
        <v>7402</v>
      </c>
      <c r="B1903" s="342">
        <v>1E-3</v>
      </c>
      <c r="C1903" s="342" t="s">
        <v>6948</v>
      </c>
      <c r="D1903" s="342" t="s">
        <v>6949</v>
      </c>
      <c r="E1903" s="342" t="s">
        <v>6950</v>
      </c>
      <c r="F1903" s="342" t="s">
        <v>7473</v>
      </c>
    </row>
    <row r="1904" spans="1:6">
      <c r="A1904" s="342" t="s">
        <v>3096</v>
      </c>
      <c r="B1904" s="342">
        <v>8.9999999999999993E-3</v>
      </c>
      <c r="C1904" s="342" t="s">
        <v>6952</v>
      </c>
      <c r="D1904" s="342" t="s">
        <v>1912</v>
      </c>
      <c r="E1904" s="342" t="s">
        <v>6950</v>
      </c>
      <c r="F1904" s="342" t="s">
        <v>7475</v>
      </c>
    </row>
    <row r="1905" spans="1:6">
      <c r="A1905" s="342" t="s">
        <v>3097</v>
      </c>
      <c r="B1905" s="342">
        <v>8.9999999999999993E-3</v>
      </c>
      <c r="C1905" s="342" t="s">
        <v>6952</v>
      </c>
      <c r="D1905" s="342" t="s">
        <v>1912</v>
      </c>
      <c r="E1905" s="342" t="s">
        <v>6950</v>
      </c>
      <c r="F1905" s="342" t="s">
        <v>7475</v>
      </c>
    </row>
    <row r="1906" spans="1:6">
      <c r="A1906" s="342" t="s">
        <v>3098</v>
      </c>
      <c r="B1906" s="342">
        <v>8.9999999999999993E-3</v>
      </c>
      <c r="C1906" s="342" t="s">
        <v>6952</v>
      </c>
      <c r="D1906" s="342" t="s">
        <v>1912</v>
      </c>
      <c r="E1906" s="342" t="s">
        <v>6950</v>
      </c>
      <c r="F1906" s="342" t="s">
        <v>7475</v>
      </c>
    </row>
    <row r="1907" spans="1:6">
      <c r="A1907" s="342" t="s">
        <v>3099</v>
      </c>
      <c r="B1907" s="342">
        <v>8.9999999999999993E-3</v>
      </c>
      <c r="C1907" s="342" t="s">
        <v>6952</v>
      </c>
      <c r="D1907" s="342" t="s">
        <v>1912</v>
      </c>
      <c r="E1907" s="342" t="s">
        <v>6950</v>
      </c>
      <c r="F1907" s="342" t="s">
        <v>7475</v>
      </c>
    </row>
    <row r="1908" spans="1:6">
      <c r="A1908" s="342" t="s">
        <v>7403</v>
      </c>
      <c r="B1908" s="342">
        <v>1E-3</v>
      </c>
      <c r="C1908" s="342" t="s">
        <v>6948</v>
      </c>
      <c r="D1908" s="342" t="s">
        <v>6949</v>
      </c>
      <c r="E1908" s="342" t="s">
        <v>6950</v>
      </c>
      <c r="F1908" s="342" t="s">
        <v>7473</v>
      </c>
    </row>
    <row r="1909" spans="1:6">
      <c r="A1909" s="342" t="s">
        <v>3100</v>
      </c>
      <c r="B1909" s="342">
        <v>1E-3</v>
      </c>
      <c r="C1909" s="342" t="s">
        <v>6959</v>
      </c>
      <c r="D1909" s="342" t="s">
        <v>6960</v>
      </c>
      <c r="E1909" s="342" t="s">
        <v>6950</v>
      </c>
      <c r="F1909" s="342" t="s">
        <v>7480</v>
      </c>
    </row>
    <row r="1910" spans="1:6">
      <c r="A1910" s="342" t="s">
        <v>7404</v>
      </c>
      <c r="B1910" s="342">
        <v>0.1</v>
      </c>
      <c r="C1910" s="342" t="s">
        <v>7011</v>
      </c>
      <c r="D1910" s="342" t="s">
        <v>7012</v>
      </c>
      <c r="E1910" s="342" t="s">
        <v>6950</v>
      </c>
      <c r="F1910" s="342" t="s">
        <v>7498</v>
      </c>
    </row>
    <row r="1911" spans="1:6">
      <c r="A1911" s="342" t="s">
        <v>3101</v>
      </c>
      <c r="B1911" s="342">
        <v>0.1</v>
      </c>
      <c r="C1911" s="342" t="s">
        <v>6997</v>
      </c>
      <c r="D1911" s="342" t="s">
        <v>6998</v>
      </c>
      <c r="E1911" s="342" t="s">
        <v>6950</v>
      </c>
      <c r="F1911" s="342" t="s">
        <v>7496</v>
      </c>
    </row>
    <row r="1912" spans="1:6">
      <c r="A1912" s="342" t="s">
        <v>3102</v>
      </c>
      <c r="B1912" s="342">
        <v>0.01</v>
      </c>
      <c r="C1912" s="342" t="s">
        <v>6953</v>
      </c>
      <c r="D1912" s="342" t="s">
        <v>1914</v>
      </c>
      <c r="E1912" s="342" t="s">
        <v>6950</v>
      </c>
      <c r="F1912" s="342" t="s">
        <v>7476</v>
      </c>
    </row>
    <row r="1913" spans="1:6">
      <c r="A1913" s="342" t="s">
        <v>3103</v>
      </c>
      <c r="B1913" s="342">
        <v>8.9999999999999993E-3</v>
      </c>
      <c r="C1913" s="342" t="s">
        <v>6952</v>
      </c>
      <c r="D1913" s="342" t="s">
        <v>1912</v>
      </c>
      <c r="E1913" s="342" t="s">
        <v>6950</v>
      </c>
      <c r="F1913" s="342" t="s">
        <v>7475</v>
      </c>
    </row>
    <row r="1914" spans="1:6">
      <c r="A1914" s="342" t="s">
        <v>3104</v>
      </c>
      <c r="B1914" s="342">
        <v>0.1</v>
      </c>
      <c r="C1914" s="342" t="s">
        <v>6997</v>
      </c>
      <c r="D1914" s="342" t="s">
        <v>6998</v>
      </c>
      <c r="E1914" s="342" t="s">
        <v>6950</v>
      </c>
      <c r="F1914" s="342" t="s">
        <v>7496</v>
      </c>
    </row>
    <row r="1915" spans="1:6">
      <c r="A1915" s="342" t="s">
        <v>5988</v>
      </c>
      <c r="B1915" s="342">
        <v>0.1</v>
      </c>
      <c r="C1915" s="342" t="s">
        <v>6955</v>
      </c>
      <c r="D1915" s="342" t="s">
        <v>5987</v>
      </c>
      <c r="E1915" s="342" t="s">
        <v>6950</v>
      </c>
      <c r="F1915" s="342" t="s">
        <v>7477</v>
      </c>
    </row>
    <row r="1916" spans="1:6">
      <c r="A1916" s="342" t="s">
        <v>3105</v>
      </c>
      <c r="B1916" s="342">
        <v>0.1</v>
      </c>
      <c r="C1916" s="342" t="s">
        <v>7026</v>
      </c>
      <c r="D1916" s="342" t="s">
        <v>7027</v>
      </c>
      <c r="E1916" s="342" t="s">
        <v>6950</v>
      </c>
      <c r="F1916" s="342" t="s">
        <v>7500</v>
      </c>
    </row>
    <row r="1917" spans="1:6">
      <c r="A1917" s="342" t="s">
        <v>4767</v>
      </c>
      <c r="B1917" s="342">
        <v>1E-3</v>
      </c>
      <c r="C1917" s="342" t="s">
        <v>6948</v>
      </c>
      <c r="D1917" s="342" t="s">
        <v>6949</v>
      </c>
      <c r="E1917" s="342" t="s">
        <v>6950</v>
      </c>
      <c r="F1917" s="342" t="s">
        <v>7473</v>
      </c>
    </row>
    <row r="1918" spans="1:6">
      <c r="A1918" s="342" t="s">
        <v>3106</v>
      </c>
      <c r="B1918" s="342">
        <v>0.1</v>
      </c>
      <c r="C1918" s="342" t="s">
        <v>6968</v>
      </c>
      <c r="D1918" s="342" t="s">
        <v>1975</v>
      </c>
      <c r="E1918" s="342" t="s">
        <v>6950</v>
      </c>
      <c r="F1918" s="342" t="s">
        <v>7485</v>
      </c>
    </row>
    <row r="1919" spans="1:6">
      <c r="A1919" s="342" t="s">
        <v>3107</v>
      </c>
      <c r="B1919" s="342">
        <v>0.1</v>
      </c>
      <c r="C1919" s="342" t="s">
        <v>6957</v>
      </c>
      <c r="D1919" s="342" t="s">
        <v>1941</v>
      </c>
      <c r="E1919" s="342" t="s">
        <v>6950</v>
      </c>
      <c r="F1919" s="342" t="s">
        <v>7478</v>
      </c>
    </row>
    <row r="1920" spans="1:6">
      <c r="A1920" s="342" t="s">
        <v>3108</v>
      </c>
      <c r="B1920" s="342">
        <v>0.1</v>
      </c>
      <c r="C1920" s="342" t="s">
        <v>6977</v>
      </c>
      <c r="D1920" s="342" t="s">
        <v>6978</v>
      </c>
      <c r="E1920" s="342" t="s">
        <v>6950</v>
      </c>
      <c r="F1920" s="342" t="s">
        <v>7488</v>
      </c>
    </row>
    <row r="1921" spans="1:6">
      <c r="A1921" s="342" t="s">
        <v>3109</v>
      </c>
      <c r="B1921" s="342">
        <v>0.1</v>
      </c>
      <c r="C1921" s="342" t="s">
        <v>7026</v>
      </c>
      <c r="D1921" s="342" t="s">
        <v>7027</v>
      </c>
      <c r="E1921" s="342" t="s">
        <v>6950</v>
      </c>
      <c r="F1921" s="342" t="s">
        <v>7500</v>
      </c>
    </row>
    <row r="1922" spans="1:6">
      <c r="A1922" s="342" t="s">
        <v>3110</v>
      </c>
      <c r="B1922" s="342">
        <v>0.1</v>
      </c>
      <c r="C1922" s="342" t="s">
        <v>7026</v>
      </c>
      <c r="D1922" s="342" t="s">
        <v>7027</v>
      </c>
      <c r="E1922" s="342" t="s">
        <v>6950</v>
      </c>
      <c r="F1922" s="342" t="s">
        <v>7500</v>
      </c>
    </row>
    <row r="1923" spans="1:6">
      <c r="A1923" s="342" t="s">
        <v>4768</v>
      </c>
      <c r="B1923" s="342">
        <v>1E-3</v>
      </c>
      <c r="C1923" s="342" t="s">
        <v>6948</v>
      </c>
      <c r="D1923" s="342" t="s">
        <v>6949</v>
      </c>
      <c r="E1923" s="342" t="s">
        <v>6950</v>
      </c>
      <c r="F1923" s="342" t="s">
        <v>7473</v>
      </c>
    </row>
    <row r="1924" spans="1:6">
      <c r="A1924" s="342" t="s">
        <v>3111</v>
      </c>
      <c r="B1924" s="342">
        <v>0.1</v>
      </c>
      <c r="C1924" s="342" t="s">
        <v>6961</v>
      </c>
      <c r="D1924" s="342" t="s">
        <v>6962</v>
      </c>
      <c r="E1924" s="342" t="s">
        <v>6950</v>
      </c>
      <c r="F1924" s="342" t="s">
        <v>7481</v>
      </c>
    </row>
    <row r="1925" spans="1:6">
      <c r="A1925" s="342" t="s">
        <v>3112</v>
      </c>
      <c r="B1925" s="342">
        <v>0.1</v>
      </c>
      <c r="C1925" s="342" t="s">
        <v>6961</v>
      </c>
      <c r="D1925" s="342" t="s">
        <v>6962</v>
      </c>
      <c r="E1925" s="342" t="s">
        <v>6950</v>
      </c>
      <c r="F1925" s="342" t="s">
        <v>7481</v>
      </c>
    </row>
    <row r="1926" spans="1:6">
      <c r="A1926" s="342" t="s">
        <v>3113</v>
      </c>
      <c r="B1926" s="342">
        <v>0.01</v>
      </c>
      <c r="C1926" s="342" t="s">
        <v>6953</v>
      </c>
      <c r="D1926" s="342" t="s">
        <v>1914</v>
      </c>
      <c r="E1926" s="342" t="s">
        <v>6950</v>
      </c>
      <c r="F1926" s="342" t="s">
        <v>7476</v>
      </c>
    </row>
    <row r="1927" spans="1:6">
      <c r="A1927" s="342" t="s">
        <v>3114</v>
      </c>
      <c r="B1927" s="342">
        <v>0.1</v>
      </c>
      <c r="C1927" s="342" t="s">
        <v>7026</v>
      </c>
      <c r="D1927" s="342" t="s">
        <v>7027</v>
      </c>
      <c r="E1927" s="342" t="s">
        <v>6950</v>
      </c>
      <c r="F1927" s="342" t="s">
        <v>7500</v>
      </c>
    </row>
    <row r="1928" spans="1:6">
      <c r="A1928" s="342" t="s">
        <v>3115</v>
      </c>
      <c r="B1928" s="342">
        <v>0.01</v>
      </c>
      <c r="C1928" s="342" t="s">
        <v>6953</v>
      </c>
      <c r="D1928" s="342" t="s">
        <v>1914</v>
      </c>
      <c r="E1928" s="342" t="s">
        <v>6950</v>
      </c>
      <c r="F1928" s="342" t="s">
        <v>7476</v>
      </c>
    </row>
    <row r="1929" spans="1:6">
      <c r="A1929" s="342" t="s">
        <v>7405</v>
      </c>
      <c r="B1929" s="342">
        <v>1E-3</v>
      </c>
      <c r="C1929" s="342" t="s">
        <v>6948</v>
      </c>
      <c r="D1929" s="342" t="s">
        <v>6949</v>
      </c>
      <c r="E1929" s="342" t="s">
        <v>6950</v>
      </c>
      <c r="F1929" s="342" t="s">
        <v>7473</v>
      </c>
    </row>
    <row r="1930" spans="1:6">
      <c r="A1930" s="342" t="s">
        <v>4769</v>
      </c>
      <c r="B1930" s="342">
        <v>1E-3</v>
      </c>
      <c r="C1930" s="342" t="s">
        <v>6948</v>
      </c>
      <c r="D1930" s="342" t="s">
        <v>6949</v>
      </c>
      <c r="E1930" s="342" t="s">
        <v>6950</v>
      </c>
      <c r="F1930" s="342" t="s">
        <v>7473</v>
      </c>
    </row>
    <row r="1931" spans="1:6">
      <c r="A1931" s="342" t="s">
        <v>4770</v>
      </c>
      <c r="B1931" s="342">
        <v>1E-3</v>
      </c>
      <c r="C1931" s="342" t="s">
        <v>6948</v>
      </c>
      <c r="D1931" s="342" t="s">
        <v>6949</v>
      </c>
      <c r="E1931" s="342" t="s">
        <v>6950</v>
      </c>
      <c r="F1931" s="342" t="s">
        <v>7473</v>
      </c>
    </row>
    <row r="1932" spans="1:6">
      <c r="A1932" s="342" t="s">
        <v>4771</v>
      </c>
      <c r="B1932" s="342">
        <v>1E-3</v>
      </c>
      <c r="C1932" s="342" t="s">
        <v>6948</v>
      </c>
      <c r="D1932" s="342" t="s">
        <v>6949</v>
      </c>
      <c r="E1932" s="342" t="s">
        <v>6950</v>
      </c>
      <c r="F1932" s="342" t="s">
        <v>7473</v>
      </c>
    </row>
    <row r="1933" spans="1:6">
      <c r="A1933" s="342" t="s">
        <v>4772</v>
      </c>
      <c r="B1933" s="342">
        <v>1E-3</v>
      </c>
      <c r="C1933" s="342" t="s">
        <v>6948</v>
      </c>
      <c r="D1933" s="342" t="s">
        <v>6949</v>
      </c>
      <c r="E1933" s="342" t="s">
        <v>6950</v>
      </c>
      <c r="F1933" s="342" t="s">
        <v>7473</v>
      </c>
    </row>
    <row r="1934" spans="1:6">
      <c r="A1934" s="342" t="s">
        <v>4773</v>
      </c>
      <c r="B1934" s="342">
        <v>1E-3</v>
      </c>
      <c r="C1934" s="342" t="s">
        <v>6948</v>
      </c>
      <c r="D1934" s="342" t="s">
        <v>6949</v>
      </c>
      <c r="E1934" s="342" t="s">
        <v>6950</v>
      </c>
      <c r="F1934" s="342" t="s">
        <v>7473</v>
      </c>
    </row>
    <row r="1935" spans="1:6">
      <c r="A1935" s="342" t="s">
        <v>7406</v>
      </c>
      <c r="B1935" s="342">
        <v>0.1</v>
      </c>
      <c r="C1935" s="342" t="s">
        <v>6997</v>
      </c>
      <c r="D1935" s="342" t="s">
        <v>6998</v>
      </c>
      <c r="E1935" s="342" t="s">
        <v>6950</v>
      </c>
      <c r="F1935" s="342" t="s">
        <v>7496</v>
      </c>
    </row>
    <row r="1936" spans="1:6">
      <c r="A1936" s="342" t="s">
        <v>3116</v>
      </c>
      <c r="B1936" s="342">
        <v>0.1</v>
      </c>
      <c r="C1936" s="342" t="s">
        <v>6997</v>
      </c>
      <c r="D1936" s="342" t="s">
        <v>6998</v>
      </c>
      <c r="E1936" s="342" t="s">
        <v>6950</v>
      </c>
      <c r="F1936" s="342" t="s">
        <v>7496</v>
      </c>
    </row>
    <row r="1937" spans="1:6">
      <c r="A1937" s="342" t="s">
        <v>7407</v>
      </c>
      <c r="B1937" s="342">
        <v>1E-3</v>
      </c>
      <c r="C1937" s="342" t="s">
        <v>6948</v>
      </c>
      <c r="D1937" s="342" t="s">
        <v>6949</v>
      </c>
      <c r="E1937" s="342" t="s">
        <v>6950</v>
      </c>
      <c r="F1937" s="342" t="s">
        <v>7473</v>
      </c>
    </row>
    <row r="1938" spans="1:6">
      <c r="A1938" s="342" t="s">
        <v>3117</v>
      </c>
      <c r="B1938" s="342">
        <v>0.1</v>
      </c>
      <c r="C1938" s="342" t="s">
        <v>6961</v>
      </c>
      <c r="D1938" s="342" t="s">
        <v>6962</v>
      </c>
      <c r="E1938" s="342" t="s">
        <v>6950</v>
      </c>
      <c r="F1938" s="342" t="s">
        <v>7481</v>
      </c>
    </row>
    <row r="1939" spans="1:6">
      <c r="A1939" s="342" t="s">
        <v>3118</v>
      </c>
      <c r="B1939" s="342">
        <v>0.1</v>
      </c>
      <c r="C1939" s="342" t="s">
        <v>6997</v>
      </c>
      <c r="D1939" s="342" t="s">
        <v>6998</v>
      </c>
      <c r="E1939" s="342" t="s">
        <v>6950</v>
      </c>
      <c r="F1939" s="342" t="s">
        <v>7496</v>
      </c>
    </row>
    <row r="1940" spans="1:6">
      <c r="A1940" s="342" t="s">
        <v>7408</v>
      </c>
      <c r="B1940" s="342">
        <v>1E-3</v>
      </c>
      <c r="C1940" s="342" t="s">
        <v>6948</v>
      </c>
      <c r="D1940" s="342" t="s">
        <v>6949</v>
      </c>
      <c r="E1940" s="342" t="s">
        <v>6950</v>
      </c>
      <c r="F1940" s="342" t="s">
        <v>7473</v>
      </c>
    </row>
    <row r="1941" spans="1:6">
      <c r="A1941" s="342" t="s">
        <v>3119</v>
      </c>
      <c r="B1941" s="342">
        <v>0.1</v>
      </c>
      <c r="C1941" s="342" t="s">
        <v>6997</v>
      </c>
      <c r="D1941" s="342" t="s">
        <v>6998</v>
      </c>
      <c r="E1941" s="342" t="s">
        <v>6950</v>
      </c>
      <c r="F1941" s="342" t="s">
        <v>7496</v>
      </c>
    </row>
    <row r="1942" spans="1:6">
      <c r="A1942" s="342" t="s">
        <v>3120</v>
      </c>
      <c r="B1942" s="342">
        <v>0.1</v>
      </c>
      <c r="C1942" s="342" t="s">
        <v>6997</v>
      </c>
      <c r="D1942" s="342" t="s">
        <v>6998</v>
      </c>
      <c r="E1942" s="342" t="s">
        <v>6950</v>
      </c>
      <c r="F1942" s="342" t="s">
        <v>7496</v>
      </c>
    </row>
    <row r="1943" spans="1:6">
      <c r="A1943" s="342" t="s">
        <v>4761</v>
      </c>
      <c r="B1943" s="342">
        <v>1E-3</v>
      </c>
      <c r="C1943" s="342" t="s">
        <v>6948</v>
      </c>
      <c r="D1943" s="342" t="s">
        <v>6949</v>
      </c>
      <c r="E1943" s="342" t="s">
        <v>6950</v>
      </c>
      <c r="F1943" s="342" t="s">
        <v>7473</v>
      </c>
    </row>
    <row r="1944" spans="1:6">
      <c r="A1944" s="342" t="s">
        <v>3121</v>
      </c>
      <c r="B1944" s="342">
        <v>8.9999999999999993E-3</v>
      </c>
      <c r="C1944" s="342" t="s">
        <v>6952</v>
      </c>
      <c r="D1944" s="342" t="s">
        <v>1912</v>
      </c>
      <c r="E1944" s="342" t="s">
        <v>6950</v>
      </c>
      <c r="F1944" s="342" t="s">
        <v>7475</v>
      </c>
    </row>
    <row r="1945" spans="1:6">
      <c r="A1945" s="342" t="s">
        <v>4774</v>
      </c>
      <c r="B1945" s="342">
        <v>1E-3</v>
      </c>
      <c r="C1945" s="342" t="s">
        <v>6948</v>
      </c>
      <c r="D1945" s="342" t="s">
        <v>6949</v>
      </c>
      <c r="E1945" s="342" t="s">
        <v>6950</v>
      </c>
      <c r="F1945" s="342" t="s">
        <v>7473</v>
      </c>
    </row>
    <row r="1946" spans="1:6">
      <c r="A1946" s="342" t="s">
        <v>3122</v>
      </c>
      <c r="B1946" s="342">
        <v>8.9999999999999993E-3</v>
      </c>
      <c r="C1946" s="342" t="s">
        <v>6952</v>
      </c>
      <c r="D1946" s="342" t="s">
        <v>1912</v>
      </c>
      <c r="E1946" s="342" t="s">
        <v>6950</v>
      </c>
      <c r="F1946" s="342" t="s">
        <v>7475</v>
      </c>
    </row>
    <row r="1947" spans="1:6">
      <c r="A1947" s="342" t="s">
        <v>3123</v>
      </c>
      <c r="B1947" s="342">
        <v>0.1</v>
      </c>
      <c r="C1947" s="342" t="s">
        <v>6977</v>
      </c>
      <c r="D1947" s="342" t="s">
        <v>6978</v>
      </c>
      <c r="E1947" s="342" t="s">
        <v>6950</v>
      </c>
      <c r="F1947" s="342" t="s">
        <v>7488</v>
      </c>
    </row>
    <row r="1948" spans="1:6">
      <c r="A1948" s="342" t="s">
        <v>3124</v>
      </c>
      <c r="B1948" s="342">
        <v>0.1</v>
      </c>
      <c r="C1948" s="342" t="s">
        <v>6961</v>
      </c>
      <c r="D1948" s="342" t="s">
        <v>6962</v>
      </c>
      <c r="E1948" s="342" t="s">
        <v>6950</v>
      </c>
      <c r="F1948" s="342" t="s">
        <v>7481</v>
      </c>
    </row>
    <row r="1949" spans="1:6">
      <c r="A1949" s="342" t="s">
        <v>4762</v>
      </c>
      <c r="B1949" s="342">
        <v>1E-3</v>
      </c>
      <c r="C1949" s="342" t="s">
        <v>6948</v>
      </c>
      <c r="D1949" s="342" t="s">
        <v>6949</v>
      </c>
      <c r="E1949" s="342" t="s">
        <v>6950</v>
      </c>
      <c r="F1949" s="342" t="s">
        <v>7473</v>
      </c>
    </row>
    <row r="1950" spans="1:6">
      <c r="A1950" s="342" t="s">
        <v>4778</v>
      </c>
      <c r="B1950" s="342">
        <v>1E-3</v>
      </c>
      <c r="C1950" s="342" t="s">
        <v>6948</v>
      </c>
      <c r="D1950" s="342" t="s">
        <v>6949</v>
      </c>
      <c r="E1950" s="342" t="s">
        <v>6950</v>
      </c>
      <c r="F1950" s="342" t="s">
        <v>7473</v>
      </c>
    </row>
    <row r="1951" spans="1:6">
      <c r="A1951" s="342" t="s">
        <v>3125</v>
      </c>
      <c r="B1951" s="342">
        <v>0.1</v>
      </c>
      <c r="C1951" s="342" t="s">
        <v>6997</v>
      </c>
      <c r="D1951" s="342" t="s">
        <v>6998</v>
      </c>
      <c r="E1951" s="342" t="s">
        <v>6950</v>
      </c>
      <c r="F1951" s="342" t="s">
        <v>7496</v>
      </c>
    </row>
    <row r="1952" spans="1:6">
      <c r="A1952" s="342" t="s">
        <v>3126</v>
      </c>
      <c r="B1952" s="342">
        <v>0.1</v>
      </c>
      <c r="C1952" s="342" t="s">
        <v>6997</v>
      </c>
      <c r="D1952" s="342" t="s">
        <v>6998</v>
      </c>
      <c r="E1952" s="342" t="s">
        <v>6950</v>
      </c>
      <c r="F1952" s="342" t="s">
        <v>7496</v>
      </c>
    </row>
    <row r="1953" spans="1:6">
      <c r="A1953" s="342" t="s">
        <v>3127</v>
      </c>
      <c r="B1953" s="342">
        <v>0.1</v>
      </c>
      <c r="C1953" s="342" t="s">
        <v>6997</v>
      </c>
      <c r="D1953" s="342" t="s">
        <v>6998</v>
      </c>
      <c r="E1953" s="342" t="s">
        <v>6950</v>
      </c>
      <c r="F1953" s="342" t="s">
        <v>7496</v>
      </c>
    </row>
    <row r="1954" spans="1:6">
      <c r="A1954" s="342" t="s">
        <v>3128</v>
      </c>
      <c r="B1954" s="342">
        <v>0.1</v>
      </c>
      <c r="C1954" s="342" t="s">
        <v>6997</v>
      </c>
      <c r="D1954" s="342" t="s">
        <v>6998</v>
      </c>
      <c r="E1954" s="342" t="s">
        <v>6950</v>
      </c>
      <c r="F1954" s="342" t="s">
        <v>7496</v>
      </c>
    </row>
    <row r="1955" spans="1:6">
      <c r="A1955" s="342" t="s">
        <v>4780</v>
      </c>
      <c r="B1955" s="342">
        <v>1E-3</v>
      </c>
      <c r="C1955" s="342" t="s">
        <v>6948</v>
      </c>
      <c r="D1955" s="342" t="s">
        <v>6949</v>
      </c>
      <c r="E1955" s="342" t="s">
        <v>6950</v>
      </c>
      <c r="F1955" s="342" t="s">
        <v>7473</v>
      </c>
    </row>
    <row r="1956" spans="1:6">
      <c r="A1956" s="342" t="s">
        <v>3129</v>
      </c>
      <c r="B1956" s="342">
        <v>0.1</v>
      </c>
      <c r="C1956" s="342" t="s">
        <v>6997</v>
      </c>
      <c r="D1956" s="342" t="s">
        <v>6998</v>
      </c>
      <c r="E1956" s="342" t="s">
        <v>6950</v>
      </c>
      <c r="F1956" s="342" t="s">
        <v>7496</v>
      </c>
    </row>
    <row r="1957" spans="1:6">
      <c r="A1957" s="342" t="s">
        <v>3130</v>
      </c>
      <c r="B1957" s="342">
        <v>0.1</v>
      </c>
      <c r="C1957" s="342" t="s">
        <v>6997</v>
      </c>
      <c r="D1957" s="342" t="s">
        <v>6998</v>
      </c>
      <c r="E1957" s="342" t="s">
        <v>6950</v>
      </c>
      <c r="F1957" s="342" t="s">
        <v>7496</v>
      </c>
    </row>
    <row r="1958" spans="1:6">
      <c r="A1958" s="342" t="s">
        <v>3131</v>
      </c>
      <c r="B1958" s="342">
        <v>0.01</v>
      </c>
      <c r="C1958" s="342" t="s">
        <v>6953</v>
      </c>
      <c r="D1958" s="342" t="s">
        <v>1914</v>
      </c>
      <c r="E1958" s="342" t="s">
        <v>6950</v>
      </c>
      <c r="F1958" s="342" t="s">
        <v>7476</v>
      </c>
    </row>
    <row r="1959" spans="1:6">
      <c r="A1959" s="342" t="s">
        <v>3132</v>
      </c>
      <c r="B1959" s="342">
        <v>0.1</v>
      </c>
      <c r="C1959" s="342" t="s">
        <v>6997</v>
      </c>
      <c r="D1959" s="342" t="s">
        <v>6998</v>
      </c>
      <c r="E1959" s="342" t="s">
        <v>6950</v>
      </c>
      <c r="F1959" s="342" t="s">
        <v>7496</v>
      </c>
    </row>
    <row r="1960" spans="1:6">
      <c r="A1960" s="342" t="s">
        <v>3133</v>
      </c>
      <c r="B1960" s="342">
        <v>0.1</v>
      </c>
      <c r="C1960" s="342" t="s">
        <v>6997</v>
      </c>
      <c r="D1960" s="342" t="s">
        <v>6998</v>
      </c>
      <c r="E1960" s="342" t="s">
        <v>6950</v>
      </c>
      <c r="F1960" s="342" t="s">
        <v>7496</v>
      </c>
    </row>
    <row r="1961" spans="1:6">
      <c r="A1961" s="342" t="s">
        <v>3134</v>
      </c>
      <c r="B1961" s="342">
        <v>0.01</v>
      </c>
      <c r="C1961" s="342" t="s">
        <v>6953</v>
      </c>
      <c r="D1961" s="342" t="s">
        <v>1914</v>
      </c>
      <c r="E1961" s="342" t="s">
        <v>6950</v>
      </c>
      <c r="F1961" s="342" t="s">
        <v>7476</v>
      </c>
    </row>
    <row r="1962" spans="1:6">
      <c r="A1962" s="342" t="s">
        <v>3135</v>
      </c>
      <c r="B1962" s="342">
        <v>0.1</v>
      </c>
      <c r="C1962" s="342" t="s">
        <v>6977</v>
      </c>
      <c r="D1962" s="342" t="s">
        <v>6978</v>
      </c>
      <c r="E1962" s="342" t="s">
        <v>6950</v>
      </c>
      <c r="F1962" s="342" t="s">
        <v>7488</v>
      </c>
    </row>
    <row r="1963" spans="1:6">
      <c r="A1963" s="342" t="s">
        <v>7409</v>
      </c>
      <c r="B1963" s="342">
        <v>0.1</v>
      </c>
      <c r="C1963" s="342" t="s">
        <v>6961</v>
      </c>
      <c r="D1963" s="342" t="s">
        <v>6962</v>
      </c>
      <c r="E1963" s="342" t="s">
        <v>6950</v>
      </c>
      <c r="F1963" s="342" t="s">
        <v>7481</v>
      </c>
    </row>
    <row r="1964" spans="1:6">
      <c r="A1964" s="342" t="s">
        <v>7410</v>
      </c>
      <c r="B1964" s="342">
        <v>1E-3</v>
      </c>
      <c r="C1964" s="342" t="s">
        <v>6948</v>
      </c>
      <c r="D1964" s="342" t="s">
        <v>6949</v>
      </c>
      <c r="E1964" s="342" t="s">
        <v>6950</v>
      </c>
      <c r="F1964" s="342" t="s">
        <v>7473</v>
      </c>
    </row>
    <row r="1965" spans="1:6">
      <c r="A1965" s="342" t="s">
        <v>3136</v>
      </c>
      <c r="B1965" s="342">
        <v>0.1</v>
      </c>
      <c r="C1965" s="342" t="s">
        <v>6964</v>
      </c>
      <c r="D1965" s="342" t="s">
        <v>6965</v>
      </c>
      <c r="E1965" s="342" t="s">
        <v>6950</v>
      </c>
      <c r="F1965" s="342" t="s">
        <v>7483</v>
      </c>
    </row>
    <row r="1966" spans="1:6">
      <c r="A1966" s="342" t="s">
        <v>3137</v>
      </c>
      <c r="B1966" s="342">
        <v>8.9999999999999993E-3</v>
      </c>
      <c r="C1966" s="342" t="s">
        <v>6952</v>
      </c>
      <c r="D1966" s="342" t="s">
        <v>1912</v>
      </c>
      <c r="E1966" s="342" t="s">
        <v>6950</v>
      </c>
      <c r="F1966" s="342" t="s">
        <v>7475</v>
      </c>
    </row>
    <row r="1967" spans="1:6">
      <c r="A1967" s="342" t="s">
        <v>4783</v>
      </c>
      <c r="B1967" s="342">
        <v>1E-3</v>
      </c>
      <c r="C1967" s="342" t="s">
        <v>6948</v>
      </c>
      <c r="D1967" s="342" t="s">
        <v>6949</v>
      </c>
      <c r="E1967" s="342" t="s">
        <v>6950</v>
      </c>
      <c r="F1967" s="342" t="s">
        <v>7473</v>
      </c>
    </row>
    <row r="1968" spans="1:6">
      <c r="A1968" s="342" t="s">
        <v>7411</v>
      </c>
      <c r="B1968" s="342">
        <v>0.1</v>
      </c>
      <c r="C1968" s="342" t="s">
        <v>7018</v>
      </c>
      <c r="D1968" s="342" t="s">
        <v>2183</v>
      </c>
      <c r="E1968" s="342" t="s">
        <v>6950</v>
      </c>
      <c r="F1968" s="342" t="s">
        <v>7499</v>
      </c>
    </row>
    <row r="1969" spans="1:6">
      <c r="A1969" s="342" t="s">
        <v>7412</v>
      </c>
      <c r="B1969" s="342">
        <v>1E-3</v>
      </c>
      <c r="C1969" s="342" t="s">
        <v>6948</v>
      </c>
      <c r="D1969" s="342" t="s">
        <v>6949</v>
      </c>
      <c r="E1969" s="342" t="s">
        <v>6950</v>
      </c>
      <c r="F1969" s="342" t="s">
        <v>7473</v>
      </c>
    </row>
    <row r="1970" spans="1:6">
      <c r="A1970" s="342" t="s">
        <v>7413</v>
      </c>
      <c r="B1970" s="342">
        <v>1E-3</v>
      </c>
      <c r="C1970" s="342" t="s">
        <v>6948</v>
      </c>
      <c r="D1970" s="342" t="s">
        <v>6949</v>
      </c>
      <c r="E1970" s="342" t="s">
        <v>6950</v>
      </c>
      <c r="F1970" s="342" t="s">
        <v>7473</v>
      </c>
    </row>
    <row r="1971" spans="1:6">
      <c r="A1971" s="342" t="s">
        <v>3138</v>
      </c>
      <c r="B1971" s="342">
        <v>0.1</v>
      </c>
      <c r="C1971" s="342" t="s">
        <v>6968</v>
      </c>
      <c r="D1971" s="342" t="s">
        <v>1975</v>
      </c>
      <c r="E1971" s="342" t="s">
        <v>6950</v>
      </c>
      <c r="F1971" s="342" t="s">
        <v>7485</v>
      </c>
    </row>
    <row r="1972" spans="1:6">
      <c r="A1972" s="342" t="s">
        <v>3139</v>
      </c>
      <c r="B1972" s="342">
        <v>0.1</v>
      </c>
      <c r="C1972" s="342" t="s">
        <v>6957</v>
      </c>
      <c r="D1972" s="342" t="s">
        <v>1941</v>
      </c>
      <c r="E1972" s="342" t="s">
        <v>6950</v>
      </c>
      <c r="F1972" s="342" t="s">
        <v>7478</v>
      </c>
    </row>
    <row r="1973" spans="1:6">
      <c r="A1973" s="342" t="s">
        <v>3140</v>
      </c>
      <c r="B1973" s="342">
        <v>8.9999999999999993E-3</v>
      </c>
      <c r="C1973" s="342" t="s">
        <v>6952</v>
      </c>
      <c r="D1973" s="342" t="s">
        <v>1912</v>
      </c>
      <c r="E1973" s="342" t="s">
        <v>6950</v>
      </c>
      <c r="F1973" s="342" t="s">
        <v>7475</v>
      </c>
    </row>
    <row r="1974" spans="1:6">
      <c r="A1974" s="342" t="s">
        <v>4789</v>
      </c>
      <c r="B1974" s="342">
        <v>1E-3</v>
      </c>
      <c r="C1974" s="342" t="s">
        <v>6948</v>
      </c>
      <c r="D1974" s="342" t="s">
        <v>6949</v>
      </c>
      <c r="E1974" s="342" t="s">
        <v>6950</v>
      </c>
      <c r="F1974" s="342" t="s">
        <v>7473</v>
      </c>
    </row>
    <row r="1975" spans="1:6">
      <c r="A1975" s="342" t="s">
        <v>3141</v>
      </c>
      <c r="B1975" s="342">
        <v>0.01</v>
      </c>
      <c r="C1975" s="342" t="s">
        <v>6963</v>
      </c>
      <c r="D1975" s="342" t="s">
        <v>1954</v>
      </c>
      <c r="E1975" s="342" t="s">
        <v>6950</v>
      </c>
      <c r="F1975" s="342" t="s">
        <v>7482</v>
      </c>
    </row>
    <row r="1976" spans="1:6">
      <c r="A1976" s="342" t="s">
        <v>3142</v>
      </c>
      <c r="B1976" s="342">
        <v>0.1</v>
      </c>
      <c r="C1976" s="342" t="s">
        <v>6991</v>
      </c>
      <c r="D1976" s="342" t="s">
        <v>430</v>
      </c>
      <c r="E1976" s="342" t="s">
        <v>6950</v>
      </c>
      <c r="F1976" s="342" t="s">
        <v>7493</v>
      </c>
    </row>
    <row r="1977" spans="1:6">
      <c r="A1977" s="342" t="s">
        <v>3143</v>
      </c>
      <c r="B1977" s="342">
        <v>0.1</v>
      </c>
      <c r="C1977" s="342" t="s">
        <v>6991</v>
      </c>
      <c r="D1977" s="342" t="s">
        <v>430</v>
      </c>
      <c r="E1977" s="342" t="s">
        <v>6950</v>
      </c>
      <c r="F1977" s="342" t="s">
        <v>7493</v>
      </c>
    </row>
    <row r="1978" spans="1:6">
      <c r="A1978" s="342" t="s">
        <v>3144</v>
      </c>
      <c r="B1978" s="342">
        <v>0.1</v>
      </c>
      <c r="C1978" s="342" t="s">
        <v>6991</v>
      </c>
      <c r="D1978" s="342" t="s">
        <v>430</v>
      </c>
      <c r="E1978" s="342" t="s">
        <v>6950</v>
      </c>
      <c r="F1978" s="342" t="s">
        <v>7493</v>
      </c>
    </row>
    <row r="1979" spans="1:6">
      <c r="A1979" s="342" t="s">
        <v>3145</v>
      </c>
      <c r="B1979" s="342">
        <v>0.01</v>
      </c>
      <c r="C1979" s="342" t="s">
        <v>6953</v>
      </c>
      <c r="D1979" s="342" t="s">
        <v>1914</v>
      </c>
      <c r="E1979" s="342" t="s">
        <v>6950</v>
      </c>
      <c r="F1979" s="342" t="s">
        <v>7476</v>
      </c>
    </row>
    <row r="1980" spans="1:6">
      <c r="A1980" s="342" t="s">
        <v>3146</v>
      </c>
      <c r="B1980" s="342">
        <v>8.9999999999999993E-3</v>
      </c>
      <c r="C1980" s="342" t="s">
        <v>6952</v>
      </c>
      <c r="D1980" s="342" t="s">
        <v>1912</v>
      </c>
      <c r="E1980" s="342" t="s">
        <v>6950</v>
      </c>
      <c r="F1980" s="342" t="s">
        <v>7475</v>
      </c>
    </row>
    <row r="1981" spans="1:6">
      <c r="A1981" s="342" t="s">
        <v>3147</v>
      </c>
      <c r="B1981" s="342">
        <v>8.9999999999999993E-3</v>
      </c>
      <c r="C1981" s="342" t="s">
        <v>6986</v>
      </c>
      <c r="D1981" s="342" t="s">
        <v>2026</v>
      </c>
      <c r="E1981" s="342" t="s">
        <v>6950</v>
      </c>
      <c r="F1981" s="342" t="s">
        <v>7491</v>
      </c>
    </row>
    <row r="1982" spans="1:6">
      <c r="A1982" s="342" t="s">
        <v>3148</v>
      </c>
      <c r="B1982" s="342">
        <v>8.9999999999999993E-3</v>
      </c>
      <c r="C1982" s="342" t="s">
        <v>6952</v>
      </c>
      <c r="D1982" s="342" t="s">
        <v>1912</v>
      </c>
      <c r="E1982" s="342" t="s">
        <v>6950</v>
      </c>
      <c r="F1982" s="342" t="s">
        <v>7475</v>
      </c>
    </row>
    <row r="1983" spans="1:6">
      <c r="A1983" s="342" t="s">
        <v>3149</v>
      </c>
      <c r="B1983" s="342">
        <v>0.1</v>
      </c>
      <c r="C1983" s="342" t="s">
        <v>6988</v>
      </c>
      <c r="D1983" s="342" t="s">
        <v>2033</v>
      </c>
      <c r="E1983" s="342" t="s">
        <v>6950</v>
      </c>
      <c r="F1983" s="342" t="s">
        <v>7492</v>
      </c>
    </row>
    <row r="1984" spans="1:6">
      <c r="A1984" s="342" t="s">
        <v>3150</v>
      </c>
      <c r="B1984" s="342">
        <v>0.01</v>
      </c>
      <c r="C1984" s="342" t="s">
        <v>6953</v>
      </c>
      <c r="D1984" s="342" t="s">
        <v>1914</v>
      </c>
      <c r="E1984" s="342" t="s">
        <v>6950</v>
      </c>
      <c r="F1984" s="342" t="s">
        <v>7476</v>
      </c>
    </row>
    <row r="1985" spans="1:6">
      <c r="A1985" s="342" t="s">
        <v>3151</v>
      </c>
      <c r="B1985" s="342">
        <v>0.01</v>
      </c>
      <c r="C1985" s="342" t="s">
        <v>6963</v>
      </c>
      <c r="D1985" s="342" t="s">
        <v>1954</v>
      </c>
      <c r="E1985" s="342" t="s">
        <v>6950</v>
      </c>
      <c r="F1985" s="342" t="s">
        <v>7482</v>
      </c>
    </row>
    <row r="1986" spans="1:6">
      <c r="A1986" s="342" t="s">
        <v>3152</v>
      </c>
      <c r="B1986" s="342">
        <v>0.01</v>
      </c>
      <c r="C1986" s="342" t="s">
        <v>6963</v>
      </c>
      <c r="D1986" s="342" t="s">
        <v>1954</v>
      </c>
      <c r="E1986" s="342" t="s">
        <v>6950</v>
      </c>
      <c r="F1986" s="342" t="s">
        <v>7482</v>
      </c>
    </row>
    <row r="1987" spans="1:6">
      <c r="A1987" s="342" t="s">
        <v>3153</v>
      </c>
      <c r="B1987" s="342">
        <v>0.01</v>
      </c>
      <c r="C1987" s="342" t="s">
        <v>6953</v>
      </c>
      <c r="D1987" s="342" t="s">
        <v>1914</v>
      </c>
      <c r="E1987" s="342" t="s">
        <v>6950</v>
      </c>
      <c r="F1987" s="342" t="s">
        <v>7476</v>
      </c>
    </row>
    <row r="1988" spans="1:6">
      <c r="A1988" s="342" t="s">
        <v>3154</v>
      </c>
      <c r="B1988" s="342">
        <v>0.01</v>
      </c>
      <c r="C1988" s="342" t="s">
        <v>6953</v>
      </c>
      <c r="D1988" s="342" t="s">
        <v>1914</v>
      </c>
      <c r="E1988" s="342" t="s">
        <v>6950</v>
      </c>
      <c r="F1988" s="342" t="s">
        <v>7476</v>
      </c>
    </row>
    <row r="1989" spans="1:6">
      <c r="A1989" s="342" t="s">
        <v>3155</v>
      </c>
      <c r="B1989" s="342">
        <v>0.01</v>
      </c>
      <c r="C1989" s="342" t="s">
        <v>6953</v>
      </c>
      <c r="D1989" s="342" t="s">
        <v>1914</v>
      </c>
      <c r="E1989" s="342" t="s">
        <v>6950</v>
      </c>
      <c r="F1989" s="342" t="s">
        <v>7476</v>
      </c>
    </row>
    <row r="1990" spans="1:6">
      <c r="A1990" s="342" t="s">
        <v>3156</v>
      </c>
      <c r="B1990" s="342">
        <v>0.01</v>
      </c>
      <c r="C1990" s="342" t="s">
        <v>6953</v>
      </c>
      <c r="D1990" s="342" t="s">
        <v>1914</v>
      </c>
      <c r="E1990" s="342" t="s">
        <v>6950</v>
      </c>
      <c r="F1990" s="342" t="s">
        <v>7476</v>
      </c>
    </row>
    <row r="1991" spans="1:6">
      <c r="A1991" s="342" t="s">
        <v>3157</v>
      </c>
      <c r="B1991" s="342">
        <v>0.01</v>
      </c>
      <c r="C1991" s="342" t="s">
        <v>6953</v>
      </c>
      <c r="D1991" s="342" t="s">
        <v>1914</v>
      </c>
      <c r="E1991" s="342" t="s">
        <v>6950</v>
      </c>
      <c r="F1991" s="342" t="s">
        <v>7476</v>
      </c>
    </row>
    <row r="1992" spans="1:6">
      <c r="A1992" s="342" t="s">
        <v>3158</v>
      </c>
      <c r="B1992" s="342">
        <v>0.01</v>
      </c>
      <c r="C1992" s="342" t="s">
        <v>6953</v>
      </c>
      <c r="D1992" s="342" t="s">
        <v>1914</v>
      </c>
      <c r="E1992" s="342" t="s">
        <v>6950</v>
      </c>
      <c r="F1992" s="342" t="s">
        <v>7476</v>
      </c>
    </row>
    <row r="1993" spans="1:6">
      <c r="A1993" s="342" t="s">
        <v>3159</v>
      </c>
      <c r="B1993" s="342">
        <v>0.01</v>
      </c>
      <c r="C1993" s="342" t="s">
        <v>6953</v>
      </c>
      <c r="D1993" s="342" t="s">
        <v>1914</v>
      </c>
      <c r="E1993" s="342" t="s">
        <v>6950</v>
      </c>
      <c r="F1993" s="342" t="s">
        <v>7476</v>
      </c>
    </row>
    <row r="1994" spans="1:6">
      <c r="A1994" s="342" t="s">
        <v>3160</v>
      </c>
      <c r="B1994" s="342">
        <v>8.9999999999999993E-3</v>
      </c>
      <c r="C1994" s="342" t="s">
        <v>6952</v>
      </c>
      <c r="D1994" s="342" t="s">
        <v>1912</v>
      </c>
      <c r="E1994" s="342" t="s">
        <v>6950</v>
      </c>
      <c r="F1994" s="342" t="s">
        <v>7475</v>
      </c>
    </row>
    <row r="1995" spans="1:6">
      <c r="A1995" s="342" t="s">
        <v>3161</v>
      </c>
      <c r="B1995" s="342">
        <v>8.9999999999999993E-3</v>
      </c>
      <c r="C1995" s="342" t="s">
        <v>6952</v>
      </c>
      <c r="D1995" s="342" t="s">
        <v>1912</v>
      </c>
      <c r="E1995" s="342" t="s">
        <v>6950</v>
      </c>
      <c r="F1995" s="342" t="s">
        <v>7475</v>
      </c>
    </row>
    <row r="1996" spans="1:6">
      <c r="A1996" s="342" t="s">
        <v>3162</v>
      </c>
      <c r="B1996" s="342">
        <v>0.01</v>
      </c>
      <c r="C1996" s="342" t="s">
        <v>6963</v>
      </c>
      <c r="D1996" s="342" t="s">
        <v>1954</v>
      </c>
      <c r="E1996" s="342" t="s">
        <v>6950</v>
      </c>
      <c r="F1996" s="342" t="s">
        <v>7482</v>
      </c>
    </row>
    <row r="1997" spans="1:6">
      <c r="A1997" s="342" t="s">
        <v>3163</v>
      </c>
      <c r="B1997" s="342">
        <v>0.01</v>
      </c>
      <c r="C1997" s="342" t="s">
        <v>6953</v>
      </c>
      <c r="D1997" s="342" t="s">
        <v>1914</v>
      </c>
      <c r="E1997" s="342" t="s">
        <v>6950</v>
      </c>
      <c r="F1997" s="342" t="s">
        <v>7476</v>
      </c>
    </row>
    <row r="1998" spans="1:6">
      <c r="A1998" s="342" t="s">
        <v>3164</v>
      </c>
      <c r="B1998" s="342">
        <v>0.01</v>
      </c>
      <c r="C1998" s="342" t="s">
        <v>6953</v>
      </c>
      <c r="D1998" s="342" t="s">
        <v>1914</v>
      </c>
      <c r="E1998" s="342" t="s">
        <v>6950</v>
      </c>
      <c r="F1998" s="342" t="s">
        <v>7476</v>
      </c>
    </row>
    <row r="1999" spans="1:6">
      <c r="A1999" s="342" t="s">
        <v>3165</v>
      </c>
      <c r="B1999" s="342">
        <v>8.9999999999999993E-3</v>
      </c>
      <c r="C1999" s="342" t="s">
        <v>6952</v>
      </c>
      <c r="D1999" s="342" t="s">
        <v>1912</v>
      </c>
      <c r="E1999" s="342" t="s">
        <v>6950</v>
      </c>
      <c r="F1999" s="342" t="s">
        <v>7475</v>
      </c>
    </row>
    <row r="2000" spans="1:6">
      <c r="A2000" s="342" t="s">
        <v>3166</v>
      </c>
      <c r="B2000" s="342">
        <v>0.01</v>
      </c>
      <c r="C2000" s="342" t="s">
        <v>6963</v>
      </c>
      <c r="D2000" s="342" t="s">
        <v>1954</v>
      </c>
      <c r="E2000" s="342" t="s">
        <v>6950</v>
      </c>
      <c r="F2000" s="342" t="s">
        <v>7482</v>
      </c>
    </row>
    <row r="2001" spans="1:6">
      <c r="A2001" s="342" t="s">
        <v>3167</v>
      </c>
      <c r="B2001" s="342">
        <v>0.01</v>
      </c>
      <c r="C2001" s="342" t="s">
        <v>6963</v>
      </c>
      <c r="D2001" s="342" t="s">
        <v>1954</v>
      </c>
      <c r="E2001" s="342" t="s">
        <v>6950</v>
      </c>
      <c r="F2001" s="342" t="s">
        <v>7482</v>
      </c>
    </row>
    <row r="2002" spans="1:6">
      <c r="A2002" s="342" t="s">
        <v>3168</v>
      </c>
      <c r="B2002" s="342">
        <v>0.01</v>
      </c>
      <c r="C2002" s="342" t="s">
        <v>6963</v>
      </c>
      <c r="D2002" s="342" t="s">
        <v>1954</v>
      </c>
      <c r="E2002" s="342" t="s">
        <v>6950</v>
      </c>
      <c r="F2002" s="342" t="s">
        <v>7482</v>
      </c>
    </row>
    <row r="2003" spans="1:6">
      <c r="A2003" s="342" t="s">
        <v>3169</v>
      </c>
      <c r="B2003" s="342">
        <v>0.01</v>
      </c>
      <c r="C2003" s="342" t="s">
        <v>6963</v>
      </c>
      <c r="D2003" s="342" t="s">
        <v>1954</v>
      </c>
      <c r="E2003" s="342" t="s">
        <v>6950</v>
      </c>
      <c r="F2003" s="342" t="s">
        <v>7482</v>
      </c>
    </row>
    <row r="2004" spans="1:6">
      <c r="A2004" s="342" t="s">
        <v>3170</v>
      </c>
      <c r="B2004" s="342">
        <v>0.01</v>
      </c>
      <c r="C2004" s="342" t="s">
        <v>6953</v>
      </c>
      <c r="D2004" s="342" t="s">
        <v>1914</v>
      </c>
      <c r="E2004" s="342" t="s">
        <v>6950</v>
      </c>
      <c r="F2004" s="342" t="s">
        <v>7476</v>
      </c>
    </row>
    <row r="2005" spans="1:6">
      <c r="A2005" s="342" t="s">
        <v>3171</v>
      </c>
      <c r="B2005" s="342">
        <v>0.01</v>
      </c>
      <c r="C2005" s="342" t="s">
        <v>6963</v>
      </c>
      <c r="D2005" s="342" t="s">
        <v>1954</v>
      </c>
      <c r="E2005" s="342" t="s">
        <v>6950</v>
      </c>
      <c r="F2005" s="342" t="s">
        <v>7482</v>
      </c>
    </row>
    <row r="2006" spans="1:6">
      <c r="A2006" s="342" t="s">
        <v>3172</v>
      </c>
      <c r="B2006" s="342">
        <v>0.01</v>
      </c>
      <c r="C2006" s="342" t="s">
        <v>6951</v>
      </c>
      <c r="D2006" s="342" t="s">
        <v>477</v>
      </c>
      <c r="E2006" s="342" t="s">
        <v>6950</v>
      </c>
      <c r="F2006" s="342" t="s">
        <v>7474</v>
      </c>
    </row>
    <row r="2007" spans="1:6">
      <c r="A2007" s="342" t="s">
        <v>3173</v>
      </c>
      <c r="B2007" s="342">
        <v>0.01</v>
      </c>
      <c r="C2007" s="342" t="s">
        <v>6953</v>
      </c>
      <c r="D2007" s="342" t="s">
        <v>1914</v>
      </c>
      <c r="E2007" s="342" t="s">
        <v>6950</v>
      </c>
      <c r="F2007" s="342" t="s">
        <v>7476</v>
      </c>
    </row>
    <row r="2008" spans="1:6">
      <c r="A2008" s="342" t="s">
        <v>3174</v>
      </c>
      <c r="B2008" s="342">
        <v>0.01</v>
      </c>
      <c r="C2008" s="342" t="s">
        <v>6951</v>
      </c>
      <c r="D2008" s="342" t="s">
        <v>477</v>
      </c>
      <c r="E2008" s="342" t="s">
        <v>6950</v>
      </c>
      <c r="F2008" s="342" t="s">
        <v>7474</v>
      </c>
    </row>
    <row r="2009" spans="1:6">
      <c r="A2009" s="342" t="s">
        <v>3175</v>
      </c>
      <c r="B2009" s="342">
        <v>0.01</v>
      </c>
      <c r="C2009" s="342" t="s">
        <v>6951</v>
      </c>
      <c r="D2009" s="342" t="s">
        <v>477</v>
      </c>
      <c r="E2009" s="342" t="s">
        <v>6950</v>
      </c>
      <c r="F2009" s="342" t="s">
        <v>7474</v>
      </c>
    </row>
    <row r="2010" spans="1:6">
      <c r="A2010" s="342" t="s">
        <v>3176</v>
      </c>
      <c r="B2010" s="342">
        <v>0.01</v>
      </c>
      <c r="C2010" s="342" t="s">
        <v>6951</v>
      </c>
      <c r="D2010" s="342" t="s">
        <v>477</v>
      </c>
      <c r="E2010" s="342" t="s">
        <v>6950</v>
      </c>
      <c r="F2010" s="342" t="s">
        <v>7474</v>
      </c>
    </row>
    <row r="2011" spans="1:6">
      <c r="A2011" s="342" t="s">
        <v>3177</v>
      </c>
      <c r="B2011" s="342">
        <v>0.01</v>
      </c>
      <c r="C2011" s="342" t="s">
        <v>6951</v>
      </c>
      <c r="D2011" s="342" t="s">
        <v>477</v>
      </c>
      <c r="E2011" s="342" t="s">
        <v>6950</v>
      </c>
      <c r="F2011" s="342" t="s">
        <v>7474</v>
      </c>
    </row>
    <row r="2012" spans="1:6">
      <c r="A2012" s="342" t="s">
        <v>3178</v>
      </c>
      <c r="B2012" s="342">
        <v>0.01</v>
      </c>
      <c r="C2012" s="342" t="s">
        <v>6951</v>
      </c>
      <c r="D2012" s="342" t="s">
        <v>477</v>
      </c>
      <c r="E2012" s="342" t="s">
        <v>6950</v>
      </c>
      <c r="F2012" s="342" t="s">
        <v>7474</v>
      </c>
    </row>
    <row r="2013" spans="1:6">
      <c r="A2013" s="342" t="s">
        <v>3179</v>
      </c>
      <c r="B2013" s="342">
        <v>0.01</v>
      </c>
      <c r="C2013" s="342" t="s">
        <v>6951</v>
      </c>
      <c r="D2013" s="342" t="s">
        <v>477</v>
      </c>
      <c r="E2013" s="342" t="s">
        <v>6950</v>
      </c>
      <c r="F2013" s="342" t="s">
        <v>7474</v>
      </c>
    </row>
    <row r="2014" spans="1:6">
      <c r="A2014" s="342" t="s">
        <v>3180</v>
      </c>
      <c r="B2014" s="342">
        <v>0.01</v>
      </c>
      <c r="C2014" s="342" t="s">
        <v>6951</v>
      </c>
      <c r="D2014" s="342" t="s">
        <v>477</v>
      </c>
      <c r="E2014" s="342" t="s">
        <v>6950</v>
      </c>
      <c r="F2014" s="342" t="s">
        <v>7474</v>
      </c>
    </row>
    <row r="2015" spans="1:6">
      <c r="A2015" s="342" t="s">
        <v>3181</v>
      </c>
      <c r="B2015" s="342">
        <v>0.1</v>
      </c>
      <c r="C2015" s="342" t="s">
        <v>6957</v>
      </c>
      <c r="D2015" s="342" t="s">
        <v>1941</v>
      </c>
      <c r="E2015" s="342" t="s">
        <v>6950</v>
      </c>
      <c r="F2015" s="342" t="s">
        <v>7478</v>
      </c>
    </row>
    <row r="2016" spans="1:6">
      <c r="A2016" s="342" t="s">
        <v>7414</v>
      </c>
      <c r="B2016" s="342">
        <v>1E-3</v>
      </c>
      <c r="C2016" s="342" t="s">
        <v>6948</v>
      </c>
      <c r="D2016" s="342" t="s">
        <v>6949</v>
      </c>
      <c r="E2016" s="342" t="s">
        <v>6950</v>
      </c>
      <c r="F2016" s="342" t="s">
        <v>7473</v>
      </c>
    </row>
    <row r="2017" spans="1:6">
      <c r="A2017" s="342" t="s">
        <v>3182</v>
      </c>
      <c r="B2017" s="342">
        <v>0.1</v>
      </c>
      <c r="C2017" s="342" t="s">
        <v>6961</v>
      </c>
      <c r="D2017" s="342" t="s">
        <v>6962</v>
      </c>
      <c r="E2017" s="342" t="s">
        <v>6950</v>
      </c>
      <c r="F2017" s="342" t="s">
        <v>7481</v>
      </c>
    </row>
    <row r="2018" spans="1:6">
      <c r="A2018" s="342" t="s">
        <v>3183</v>
      </c>
      <c r="B2018" s="342">
        <v>8.9999999999999993E-3</v>
      </c>
      <c r="C2018" s="342" t="s">
        <v>6952</v>
      </c>
      <c r="D2018" s="342" t="s">
        <v>1912</v>
      </c>
      <c r="E2018" s="342" t="s">
        <v>6950</v>
      </c>
      <c r="F2018" s="342" t="s">
        <v>7475</v>
      </c>
    </row>
    <row r="2019" spans="1:6">
      <c r="A2019" s="342" t="s">
        <v>3184</v>
      </c>
      <c r="B2019" s="342">
        <v>1E-3</v>
      </c>
      <c r="C2019" s="342" t="s">
        <v>6959</v>
      </c>
      <c r="D2019" s="342" t="s">
        <v>6960</v>
      </c>
      <c r="E2019" s="342" t="s">
        <v>6950</v>
      </c>
      <c r="F2019" s="342" t="s">
        <v>7480</v>
      </c>
    </row>
    <row r="2020" spans="1:6">
      <c r="A2020" s="342" t="s">
        <v>4798</v>
      </c>
      <c r="B2020" s="342">
        <v>1E-3</v>
      </c>
      <c r="C2020" s="342" t="s">
        <v>6948</v>
      </c>
      <c r="D2020" s="342" t="s">
        <v>6949</v>
      </c>
      <c r="E2020" s="342" t="s">
        <v>6950</v>
      </c>
      <c r="F2020" s="342" t="s">
        <v>7473</v>
      </c>
    </row>
    <row r="2021" spans="1:6">
      <c r="A2021" s="342" t="s">
        <v>3185</v>
      </c>
      <c r="B2021" s="342">
        <v>8.9999999999999993E-3</v>
      </c>
      <c r="C2021" s="342" t="s">
        <v>6952</v>
      </c>
      <c r="D2021" s="342" t="s">
        <v>1912</v>
      </c>
      <c r="E2021" s="342" t="s">
        <v>6950</v>
      </c>
      <c r="F2021" s="342" t="s">
        <v>7475</v>
      </c>
    </row>
    <row r="2022" spans="1:6">
      <c r="A2022" s="342" t="s">
        <v>4799</v>
      </c>
      <c r="B2022" s="342">
        <v>1E-3</v>
      </c>
      <c r="C2022" s="342" t="s">
        <v>6948</v>
      </c>
      <c r="D2022" s="342" t="s">
        <v>6949</v>
      </c>
      <c r="E2022" s="342" t="s">
        <v>6950</v>
      </c>
      <c r="F2022" s="342" t="s">
        <v>7473</v>
      </c>
    </row>
    <row r="2023" spans="1:6">
      <c r="A2023" s="342" t="s">
        <v>4796</v>
      </c>
      <c r="B2023" s="342">
        <v>0.1</v>
      </c>
      <c r="C2023" s="342" t="s">
        <v>6955</v>
      </c>
      <c r="D2023" s="342" t="s">
        <v>7415</v>
      </c>
      <c r="E2023" s="342" t="s">
        <v>6950</v>
      </c>
      <c r="F2023" s="342" t="s">
        <v>7477</v>
      </c>
    </row>
    <row r="2024" spans="1:6">
      <c r="A2024" s="342" t="s">
        <v>3186</v>
      </c>
      <c r="B2024" s="342">
        <v>8.9999999999999993E-3</v>
      </c>
      <c r="C2024" s="342" t="s">
        <v>6952</v>
      </c>
      <c r="D2024" s="342" t="s">
        <v>1912</v>
      </c>
      <c r="E2024" s="342" t="s">
        <v>6950</v>
      </c>
      <c r="F2024" s="342" t="s">
        <v>7475</v>
      </c>
    </row>
    <row r="2025" spans="1:6">
      <c r="A2025" s="342" t="s">
        <v>3187</v>
      </c>
      <c r="B2025" s="342">
        <v>0.1</v>
      </c>
      <c r="C2025" s="342" t="s">
        <v>6961</v>
      </c>
      <c r="D2025" s="342" t="s">
        <v>6962</v>
      </c>
      <c r="E2025" s="342" t="s">
        <v>6950</v>
      </c>
      <c r="F2025" s="342" t="s">
        <v>7481</v>
      </c>
    </row>
    <row r="2026" spans="1:6">
      <c r="A2026" s="342" t="s">
        <v>4808</v>
      </c>
      <c r="B2026" s="342">
        <v>1E-3</v>
      </c>
      <c r="C2026" s="342" t="s">
        <v>6948</v>
      </c>
      <c r="D2026" s="342" t="s">
        <v>6949</v>
      </c>
      <c r="E2026" s="342" t="s">
        <v>6950</v>
      </c>
      <c r="F2026" s="342" t="s">
        <v>7473</v>
      </c>
    </row>
    <row r="2027" spans="1:6">
      <c r="A2027" s="342" t="s">
        <v>3188</v>
      </c>
      <c r="B2027" s="342">
        <v>0.1</v>
      </c>
      <c r="C2027" s="342" t="s">
        <v>6957</v>
      </c>
      <c r="D2027" s="342" t="s">
        <v>1941</v>
      </c>
      <c r="E2027" s="342" t="s">
        <v>6950</v>
      </c>
      <c r="F2027" s="342" t="s">
        <v>7478</v>
      </c>
    </row>
    <row r="2028" spans="1:6">
      <c r="A2028" s="342" t="s">
        <v>3189</v>
      </c>
      <c r="B2028" s="342">
        <v>0.1</v>
      </c>
      <c r="C2028" s="342" t="s">
        <v>7005</v>
      </c>
      <c r="D2028" s="342" t="s">
        <v>7006</v>
      </c>
      <c r="E2028" s="342" t="s">
        <v>6950</v>
      </c>
      <c r="F2028" s="342" t="s">
        <v>7497</v>
      </c>
    </row>
    <row r="2029" spans="1:6">
      <c r="A2029" s="342" t="s">
        <v>3190</v>
      </c>
      <c r="B2029" s="342">
        <v>8.9999999999999993E-3</v>
      </c>
      <c r="C2029" s="342" t="s">
        <v>6952</v>
      </c>
      <c r="D2029" s="342" t="s">
        <v>1912</v>
      </c>
      <c r="E2029" s="342" t="s">
        <v>6950</v>
      </c>
      <c r="F2029" s="342" t="s">
        <v>7475</v>
      </c>
    </row>
    <row r="2030" spans="1:6">
      <c r="A2030" s="342" t="s">
        <v>4809</v>
      </c>
      <c r="B2030" s="342">
        <v>1E-3</v>
      </c>
      <c r="C2030" s="342" t="s">
        <v>6948</v>
      </c>
      <c r="D2030" s="342" t="s">
        <v>6949</v>
      </c>
      <c r="E2030" s="342" t="s">
        <v>6950</v>
      </c>
      <c r="F2030" s="342" t="s">
        <v>7473</v>
      </c>
    </row>
    <row r="2031" spans="1:6">
      <c r="A2031" s="342" t="s">
        <v>7416</v>
      </c>
      <c r="B2031" s="342">
        <v>1E-3</v>
      </c>
      <c r="C2031" s="342" t="s">
        <v>6948</v>
      </c>
      <c r="D2031" s="342" t="s">
        <v>6949</v>
      </c>
      <c r="E2031" s="342" t="s">
        <v>6950</v>
      </c>
      <c r="F2031" s="342" t="s">
        <v>7473</v>
      </c>
    </row>
    <row r="2032" spans="1:6">
      <c r="A2032" s="342" t="s">
        <v>3191</v>
      </c>
      <c r="B2032" s="342">
        <v>1E-3</v>
      </c>
      <c r="C2032" s="342" t="s">
        <v>6959</v>
      </c>
      <c r="D2032" s="342" t="s">
        <v>6960</v>
      </c>
      <c r="E2032" s="342" t="s">
        <v>6950</v>
      </c>
      <c r="F2032" s="342" t="s">
        <v>7480</v>
      </c>
    </row>
    <row r="2033" spans="1:6">
      <c r="A2033" s="342" t="s">
        <v>3192</v>
      </c>
      <c r="B2033" s="342">
        <v>0.1</v>
      </c>
      <c r="C2033" s="342" t="s">
        <v>6964</v>
      </c>
      <c r="D2033" s="342" t="s">
        <v>6965</v>
      </c>
      <c r="E2033" s="342" t="s">
        <v>6950</v>
      </c>
      <c r="F2033" s="342" t="s">
        <v>7483</v>
      </c>
    </row>
    <row r="2034" spans="1:6">
      <c r="A2034" s="342" t="s">
        <v>3548</v>
      </c>
      <c r="B2034" s="342">
        <v>0.1</v>
      </c>
      <c r="C2034" s="342" t="s">
        <v>6992</v>
      </c>
      <c r="D2034" s="342" t="s">
        <v>6993</v>
      </c>
      <c r="E2034" s="342" t="s">
        <v>6950</v>
      </c>
      <c r="F2034" s="342" t="s">
        <v>7494</v>
      </c>
    </row>
    <row r="2035" spans="1:6">
      <c r="A2035" s="342" t="s">
        <v>3193</v>
      </c>
      <c r="B2035" s="342">
        <v>0.01</v>
      </c>
      <c r="C2035" s="342" t="s">
        <v>6953</v>
      </c>
      <c r="D2035" s="342" t="s">
        <v>1914</v>
      </c>
      <c r="E2035" s="342" t="s">
        <v>6950</v>
      </c>
      <c r="F2035" s="342" t="s">
        <v>7476</v>
      </c>
    </row>
    <row r="2036" spans="1:6">
      <c r="A2036" s="342" t="s">
        <v>4810</v>
      </c>
      <c r="B2036" s="342">
        <v>0.1</v>
      </c>
      <c r="C2036" s="342" t="s">
        <v>7011</v>
      </c>
      <c r="D2036" s="342" t="s">
        <v>7012</v>
      </c>
      <c r="E2036" s="342" t="s">
        <v>6950</v>
      </c>
      <c r="F2036" s="342" t="s">
        <v>7498</v>
      </c>
    </row>
    <row r="2037" spans="1:6">
      <c r="A2037" s="342" t="s">
        <v>3549</v>
      </c>
      <c r="B2037" s="342">
        <v>0.1</v>
      </c>
      <c r="C2037" s="342" t="s">
        <v>6992</v>
      </c>
      <c r="D2037" s="342" t="s">
        <v>6993</v>
      </c>
      <c r="E2037" s="342" t="s">
        <v>6950</v>
      </c>
      <c r="F2037" s="342" t="s">
        <v>7494</v>
      </c>
    </row>
    <row r="2038" spans="1:6">
      <c r="A2038" s="342" t="s">
        <v>4812</v>
      </c>
      <c r="B2038" s="342">
        <v>0.1</v>
      </c>
      <c r="C2038" s="342" t="s">
        <v>7011</v>
      </c>
      <c r="D2038" s="342" t="s">
        <v>7012</v>
      </c>
      <c r="E2038" s="342" t="s">
        <v>6950</v>
      </c>
      <c r="F2038" s="342" t="s">
        <v>7498</v>
      </c>
    </row>
    <row r="2039" spans="1:6">
      <c r="A2039" s="342" t="s">
        <v>7417</v>
      </c>
      <c r="B2039" s="342">
        <v>1E-3</v>
      </c>
      <c r="C2039" s="342" t="s">
        <v>6948</v>
      </c>
      <c r="D2039" s="342" t="s">
        <v>6949</v>
      </c>
      <c r="E2039" s="342" t="s">
        <v>6950</v>
      </c>
      <c r="F2039" s="342" t="s">
        <v>7473</v>
      </c>
    </row>
    <row r="2040" spans="1:6">
      <c r="A2040" s="342" t="s">
        <v>3550</v>
      </c>
      <c r="B2040" s="342">
        <v>0.1</v>
      </c>
      <c r="C2040" s="342" t="s">
        <v>6992</v>
      </c>
      <c r="D2040" s="342" t="s">
        <v>6993</v>
      </c>
      <c r="E2040" s="342" t="s">
        <v>6950</v>
      </c>
      <c r="F2040" s="342" t="s">
        <v>7494</v>
      </c>
    </row>
    <row r="2041" spans="1:6">
      <c r="A2041" s="342" t="s">
        <v>7418</v>
      </c>
      <c r="B2041" s="342">
        <v>1E-3</v>
      </c>
      <c r="C2041" s="342" t="s">
        <v>6948</v>
      </c>
      <c r="D2041" s="342" t="s">
        <v>6949</v>
      </c>
      <c r="E2041" s="342" t="s">
        <v>6950</v>
      </c>
      <c r="F2041" s="342" t="s">
        <v>7473</v>
      </c>
    </row>
    <row r="2042" spans="1:6">
      <c r="A2042" s="342" t="s">
        <v>3194</v>
      </c>
      <c r="B2042" s="342">
        <v>0.1</v>
      </c>
      <c r="C2042" s="342" t="s">
        <v>6957</v>
      </c>
      <c r="D2042" s="342" t="s">
        <v>1941</v>
      </c>
      <c r="E2042" s="342" t="s">
        <v>6950</v>
      </c>
      <c r="F2042" s="342" t="s">
        <v>7478</v>
      </c>
    </row>
    <row r="2043" spans="1:6">
      <c r="A2043" s="342" t="s">
        <v>4821</v>
      </c>
      <c r="B2043" s="342">
        <v>1E-3</v>
      </c>
      <c r="C2043" s="342" t="s">
        <v>6948</v>
      </c>
      <c r="D2043" s="342" t="s">
        <v>6949</v>
      </c>
      <c r="E2043" s="342" t="s">
        <v>6950</v>
      </c>
      <c r="F2043" s="342" t="s">
        <v>7473</v>
      </c>
    </row>
    <row r="2044" spans="1:6">
      <c r="A2044" s="342" t="s">
        <v>3195</v>
      </c>
      <c r="B2044" s="342">
        <v>0.01</v>
      </c>
      <c r="C2044" s="342" t="s">
        <v>6951</v>
      </c>
      <c r="D2044" s="342" t="s">
        <v>477</v>
      </c>
      <c r="E2044" s="342" t="s">
        <v>6950</v>
      </c>
      <c r="F2044" s="342" t="s">
        <v>7474</v>
      </c>
    </row>
    <row r="2045" spans="1:6">
      <c r="A2045" s="342" t="s">
        <v>7419</v>
      </c>
      <c r="B2045" s="342">
        <v>1E-3</v>
      </c>
      <c r="C2045" s="342" t="s">
        <v>6948</v>
      </c>
      <c r="D2045" s="342" t="s">
        <v>6949</v>
      </c>
      <c r="E2045" s="342" t="s">
        <v>6950</v>
      </c>
      <c r="F2045" s="342" t="s">
        <v>7473</v>
      </c>
    </row>
    <row r="2046" spans="1:6">
      <c r="A2046" s="342" t="s">
        <v>4823</v>
      </c>
      <c r="B2046" s="342">
        <v>1E-3</v>
      </c>
      <c r="C2046" s="342" t="s">
        <v>6948</v>
      </c>
      <c r="D2046" s="342" t="s">
        <v>6949</v>
      </c>
      <c r="E2046" s="342" t="s">
        <v>6950</v>
      </c>
      <c r="F2046" s="342" t="s">
        <v>7473</v>
      </c>
    </row>
    <row r="2047" spans="1:6">
      <c r="A2047" s="342" t="s">
        <v>3196</v>
      </c>
      <c r="B2047" s="342">
        <v>8.9999999999999993E-3</v>
      </c>
      <c r="C2047" s="342" t="s">
        <v>6952</v>
      </c>
      <c r="D2047" s="342" t="s">
        <v>1912</v>
      </c>
      <c r="E2047" s="342" t="s">
        <v>6950</v>
      </c>
      <c r="F2047" s="342" t="s">
        <v>7475</v>
      </c>
    </row>
    <row r="2048" spans="1:6">
      <c r="A2048" s="342" t="s">
        <v>3197</v>
      </c>
      <c r="B2048" s="342">
        <v>0.1</v>
      </c>
      <c r="C2048" s="342" t="s">
        <v>6968</v>
      </c>
      <c r="D2048" s="342" t="s">
        <v>1975</v>
      </c>
      <c r="E2048" s="342" t="s">
        <v>6950</v>
      </c>
      <c r="F2048" s="342" t="s">
        <v>7485</v>
      </c>
    </row>
    <row r="2049" spans="1:6">
      <c r="A2049" s="342" t="s">
        <v>7420</v>
      </c>
      <c r="B2049" s="342">
        <v>1E-3</v>
      </c>
      <c r="C2049" s="342" t="s">
        <v>6948</v>
      </c>
      <c r="D2049" s="342" t="s">
        <v>6949</v>
      </c>
      <c r="E2049" s="342" t="s">
        <v>6950</v>
      </c>
      <c r="F2049" s="342" t="s">
        <v>7473</v>
      </c>
    </row>
    <row r="2050" spans="1:6">
      <c r="A2050" s="342" t="s">
        <v>3198</v>
      </c>
      <c r="B2050" s="342">
        <v>0.1</v>
      </c>
      <c r="C2050" s="342" t="s">
        <v>6961</v>
      </c>
      <c r="D2050" s="342" t="s">
        <v>6962</v>
      </c>
      <c r="E2050" s="342" t="s">
        <v>6950</v>
      </c>
      <c r="F2050" s="342" t="s">
        <v>7481</v>
      </c>
    </row>
    <row r="2051" spans="1:6">
      <c r="A2051" s="342" t="s">
        <v>3199</v>
      </c>
      <c r="B2051" s="342">
        <v>0.1</v>
      </c>
      <c r="C2051" s="342" t="s">
        <v>7026</v>
      </c>
      <c r="D2051" s="342" t="s">
        <v>7027</v>
      </c>
      <c r="E2051" s="342" t="s">
        <v>6950</v>
      </c>
      <c r="F2051" s="342" t="s">
        <v>7500</v>
      </c>
    </row>
    <row r="2052" spans="1:6">
      <c r="A2052" s="342" t="s">
        <v>3200</v>
      </c>
      <c r="B2052" s="342">
        <v>0.1</v>
      </c>
      <c r="C2052" s="342" t="s">
        <v>6961</v>
      </c>
      <c r="D2052" s="342" t="s">
        <v>6962</v>
      </c>
      <c r="E2052" s="342" t="s">
        <v>6950</v>
      </c>
      <c r="F2052" s="342" t="s">
        <v>7481</v>
      </c>
    </row>
    <row r="2053" spans="1:6">
      <c r="A2053" s="342" t="s">
        <v>7421</v>
      </c>
      <c r="B2053" s="342">
        <v>1E-3</v>
      </c>
      <c r="C2053" s="342" t="s">
        <v>6948</v>
      </c>
      <c r="D2053" s="342" t="s">
        <v>6949</v>
      </c>
      <c r="E2053" s="342" t="s">
        <v>6950</v>
      </c>
      <c r="F2053" s="342" t="s">
        <v>7473</v>
      </c>
    </row>
    <row r="2054" spans="1:6">
      <c r="A2054" s="342" t="s">
        <v>7422</v>
      </c>
      <c r="B2054" s="342">
        <v>1E-3</v>
      </c>
      <c r="C2054" s="342" t="s">
        <v>6948</v>
      </c>
      <c r="D2054" s="342" t="s">
        <v>6949</v>
      </c>
      <c r="E2054" s="342" t="s">
        <v>6950</v>
      </c>
      <c r="F2054" s="342" t="s">
        <v>7473</v>
      </c>
    </row>
    <row r="2055" spans="1:6">
      <c r="A2055" s="342" t="s">
        <v>3201</v>
      </c>
      <c r="B2055" s="342">
        <v>0.1</v>
      </c>
      <c r="C2055" s="342" t="s">
        <v>6957</v>
      </c>
      <c r="D2055" s="342" t="s">
        <v>1941</v>
      </c>
      <c r="E2055" s="342" t="s">
        <v>6950</v>
      </c>
      <c r="F2055" s="342" t="s">
        <v>7478</v>
      </c>
    </row>
    <row r="2056" spans="1:6">
      <c r="A2056" s="342" t="s">
        <v>3202</v>
      </c>
      <c r="B2056" s="342">
        <v>8.9999999999999993E-3</v>
      </c>
      <c r="C2056" s="342" t="s">
        <v>6952</v>
      </c>
      <c r="D2056" s="342" t="s">
        <v>1912</v>
      </c>
      <c r="E2056" s="342" t="s">
        <v>6950</v>
      </c>
      <c r="F2056" s="342" t="s">
        <v>7475</v>
      </c>
    </row>
    <row r="2057" spans="1:6">
      <c r="A2057" s="342" t="s">
        <v>3203</v>
      </c>
      <c r="B2057" s="342">
        <v>8.9999999999999993E-3</v>
      </c>
      <c r="C2057" s="342" t="s">
        <v>6952</v>
      </c>
      <c r="D2057" s="342" t="s">
        <v>1912</v>
      </c>
      <c r="E2057" s="342" t="s">
        <v>6950</v>
      </c>
      <c r="F2057" s="342" t="s">
        <v>7475</v>
      </c>
    </row>
    <row r="2058" spans="1:6">
      <c r="A2058" s="342" t="s">
        <v>3204</v>
      </c>
      <c r="B2058" s="342">
        <v>8.9999999999999993E-3</v>
      </c>
      <c r="C2058" s="342" t="s">
        <v>6952</v>
      </c>
      <c r="D2058" s="342" t="s">
        <v>1912</v>
      </c>
      <c r="E2058" s="342" t="s">
        <v>6950</v>
      </c>
      <c r="F2058" s="342" t="s">
        <v>7475</v>
      </c>
    </row>
    <row r="2059" spans="1:6">
      <c r="A2059" s="342" t="s">
        <v>3205</v>
      </c>
      <c r="B2059" s="342">
        <v>8.9999999999999993E-3</v>
      </c>
      <c r="C2059" s="342" t="s">
        <v>6952</v>
      </c>
      <c r="D2059" s="342" t="s">
        <v>1912</v>
      </c>
      <c r="E2059" s="342" t="s">
        <v>6950</v>
      </c>
      <c r="F2059" s="342" t="s">
        <v>7475</v>
      </c>
    </row>
    <row r="2060" spans="1:6">
      <c r="A2060" s="342" t="s">
        <v>3206</v>
      </c>
      <c r="B2060" s="342">
        <v>8.9999999999999993E-3</v>
      </c>
      <c r="C2060" s="342" t="s">
        <v>6952</v>
      </c>
      <c r="D2060" s="342" t="s">
        <v>1912</v>
      </c>
      <c r="E2060" s="342" t="s">
        <v>6950</v>
      </c>
      <c r="F2060" s="342" t="s">
        <v>7475</v>
      </c>
    </row>
    <row r="2061" spans="1:6">
      <c r="A2061" s="342" t="s">
        <v>4826</v>
      </c>
      <c r="B2061" s="342">
        <v>1E-3</v>
      </c>
      <c r="C2061" s="342" t="s">
        <v>6948</v>
      </c>
      <c r="D2061" s="342" t="s">
        <v>6949</v>
      </c>
      <c r="E2061" s="342" t="s">
        <v>6950</v>
      </c>
      <c r="F2061" s="342" t="s">
        <v>7473</v>
      </c>
    </row>
    <row r="2062" spans="1:6">
      <c r="A2062" s="342" t="s">
        <v>3207</v>
      </c>
      <c r="B2062" s="342">
        <v>0.1</v>
      </c>
      <c r="C2062" s="342" t="s">
        <v>6961</v>
      </c>
      <c r="D2062" s="342" t="s">
        <v>6962</v>
      </c>
      <c r="E2062" s="342" t="s">
        <v>6950</v>
      </c>
      <c r="F2062" s="342" t="s">
        <v>7481</v>
      </c>
    </row>
    <row r="2063" spans="1:6">
      <c r="A2063" s="342" t="s">
        <v>3208</v>
      </c>
      <c r="B2063" s="342">
        <v>0.1</v>
      </c>
      <c r="C2063" s="342" t="s">
        <v>6961</v>
      </c>
      <c r="D2063" s="342" t="s">
        <v>6962</v>
      </c>
      <c r="E2063" s="342" t="s">
        <v>6950</v>
      </c>
      <c r="F2063" s="342" t="s">
        <v>7481</v>
      </c>
    </row>
    <row r="2064" spans="1:6">
      <c r="A2064" s="342" t="s">
        <v>3209</v>
      </c>
      <c r="B2064" s="342">
        <v>8.9999999999999993E-3</v>
      </c>
      <c r="C2064" s="342" t="s">
        <v>6952</v>
      </c>
      <c r="D2064" s="342" t="s">
        <v>1912</v>
      </c>
      <c r="E2064" s="342" t="s">
        <v>6950</v>
      </c>
      <c r="F2064" s="342" t="s">
        <v>7475</v>
      </c>
    </row>
    <row r="2065" spans="1:6">
      <c r="A2065" s="342" t="s">
        <v>4827</v>
      </c>
      <c r="B2065" s="342">
        <v>1E-3</v>
      </c>
      <c r="C2065" s="342" t="s">
        <v>6948</v>
      </c>
      <c r="D2065" s="342" t="s">
        <v>6949</v>
      </c>
      <c r="E2065" s="342" t="s">
        <v>6950</v>
      </c>
      <c r="F2065" s="342" t="s">
        <v>7473</v>
      </c>
    </row>
    <row r="2066" spans="1:6">
      <c r="A2066" s="342" t="s">
        <v>3210</v>
      </c>
      <c r="B2066" s="342">
        <v>1E-3</v>
      </c>
      <c r="C2066" s="342" t="s">
        <v>6959</v>
      </c>
      <c r="D2066" s="342" t="s">
        <v>6960</v>
      </c>
      <c r="E2066" s="342" t="s">
        <v>6950</v>
      </c>
      <c r="F2066" s="342" t="s">
        <v>7480</v>
      </c>
    </row>
    <row r="2067" spans="1:6">
      <c r="A2067" s="342" t="s">
        <v>7423</v>
      </c>
      <c r="B2067" s="342">
        <v>0.1</v>
      </c>
      <c r="C2067" s="342" t="s">
        <v>7092</v>
      </c>
      <c r="D2067" s="342" t="s">
        <v>7093</v>
      </c>
      <c r="E2067" s="342" t="s">
        <v>6950</v>
      </c>
      <c r="F2067" s="342" t="s">
        <v>7502</v>
      </c>
    </row>
    <row r="2068" spans="1:6">
      <c r="A2068" s="342" t="s">
        <v>7424</v>
      </c>
      <c r="B2068" s="342">
        <v>1E-3</v>
      </c>
      <c r="C2068" s="342" t="s">
        <v>6948</v>
      </c>
      <c r="D2068" s="342" t="s">
        <v>6949</v>
      </c>
      <c r="E2068" s="342" t="s">
        <v>6950</v>
      </c>
      <c r="F2068" s="342" t="s">
        <v>7473</v>
      </c>
    </row>
    <row r="2069" spans="1:6">
      <c r="A2069" s="342" t="s">
        <v>3211</v>
      </c>
      <c r="B2069" s="342">
        <v>1E-3</v>
      </c>
      <c r="C2069" s="342" t="s">
        <v>6959</v>
      </c>
      <c r="D2069" s="342" t="s">
        <v>6960</v>
      </c>
      <c r="E2069" s="342" t="s">
        <v>6950</v>
      </c>
      <c r="F2069" s="342" t="s">
        <v>7480</v>
      </c>
    </row>
    <row r="2070" spans="1:6">
      <c r="A2070" s="342" t="s">
        <v>7425</v>
      </c>
      <c r="B2070" s="342">
        <v>0.1</v>
      </c>
      <c r="C2070" s="342" t="s">
        <v>6961</v>
      </c>
      <c r="D2070" s="342" t="s">
        <v>6962</v>
      </c>
      <c r="E2070" s="342" t="s">
        <v>6950</v>
      </c>
      <c r="F2070" s="342" t="s">
        <v>7481</v>
      </c>
    </row>
    <row r="2071" spans="1:6">
      <c r="A2071" s="342" t="s">
        <v>3212</v>
      </c>
      <c r="B2071" s="342">
        <v>8.9999999999999993E-3</v>
      </c>
      <c r="C2071" s="342" t="s">
        <v>6952</v>
      </c>
      <c r="D2071" s="342" t="s">
        <v>1912</v>
      </c>
      <c r="E2071" s="342" t="s">
        <v>6950</v>
      </c>
      <c r="F2071" s="342" t="s">
        <v>7475</v>
      </c>
    </row>
    <row r="2072" spans="1:6">
      <c r="A2072" s="342" t="s">
        <v>3213</v>
      </c>
      <c r="B2072" s="342">
        <v>8.9999999999999993E-3</v>
      </c>
      <c r="C2072" s="342" t="s">
        <v>6952</v>
      </c>
      <c r="D2072" s="342" t="s">
        <v>1912</v>
      </c>
      <c r="E2072" s="342" t="s">
        <v>6950</v>
      </c>
      <c r="F2072" s="342" t="s">
        <v>7475</v>
      </c>
    </row>
    <row r="2073" spans="1:6">
      <c r="A2073" s="342" t="s">
        <v>3214</v>
      </c>
      <c r="B2073" s="342">
        <v>8.9999999999999993E-3</v>
      </c>
      <c r="C2073" s="342" t="s">
        <v>6952</v>
      </c>
      <c r="D2073" s="342" t="s">
        <v>1912</v>
      </c>
      <c r="E2073" s="342" t="s">
        <v>6950</v>
      </c>
      <c r="F2073" s="342" t="s">
        <v>7475</v>
      </c>
    </row>
    <row r="2074" spans="1:6">
      <c r="A2074" s="342" t="s">
        <v>3215</v>
      </c>
      <c r="B2074" s="342">
        <v>0.1</v>
      </c>
      <c r="C2074" s="342" t="s">
        <v>6957</v>
      </c>
      <c r="D2074" s="342" t="s">
        <v>1941</v>
      </c>
      <c r="E2074" s="342" t="s">
        <v>6950</v>
      </c>
      <c r="F2074" s="342" t="s">
        <v>7478</v>
      </c>
    </row>
    <row r="2075" spans="1:6">
      <c r="A2075" s="342" t="s">
        <v>3216</v>
      </c>
      <c r="B2075" s="342">
        <v>0.1</v>
      </c>
      <c r="C2075" s="342" t="s">
        <v>6957</v>
      </c>
      <c r="D2075" s="342" t="s">
        <v>1941</v>
      </c>
      <c r="E2075" s="342" t="s">
        <v>6950</v>
      </c>
      <c r="F2075" s="342" t="s">
        <v>7478</v>
      </c>
    </row>
    <row r="2076" spans="1:6">
      <c r="A2076" s="342" t="s">
        <v>3217</v>
      </c>
      <c r="B2076" s="342">
        <v>0.01</v>
      </c>
      <c r="C2076" s="342" t="s">
        <v>6953</v>
      </c>
      <c r="D2076" s="342" t="s">
        <v>1914</v>
      </c>
      <c r="E2076" s="342" t="s">
        <v>6950</v>
      </c>
      <c r="F2076" s="342" t="s">
        <v>7476</v>
      </c>
    </row>
    <row r="2077" spans="1:6">
      <c r="A2077" s="342" t="s">
        <v>3218</v>
      </c>
      <c r="B2077" s="342">
        <v>1E-3</v>
      </c>
      <c r="C2077" s="342" t="s">
        <v>6959</v>
      </c>
      <c r="D2077" s="342" t="s">
        <v>6960</v>
      </c>
      <c r="E2077" s="342" t="s">
        <v>6950</v>
      </c>
      <c r="F2077" s="342" t="s">
        <v>7480</v>
      </c>
    </row>
    <row r="2078" spans="1:6">
      <c r="A2078" s="342" t="s">
        <v>3219</v>
      </c>
      <c r="B2078" s="342">
        <v>8.9999999999999993E-3</v>
      </c>
      <c r="C2078" s="342" t="s">
        <v>6952</v>
      </c>
      <c r="D2078" s="342" t="s">
        <v>1912</v>
      </c>
      <c r="E2078" s="342" t="s">
        <v>6950</v>
      </c>
      <c r="F2078" s="342" t="s">
        <v>7475</v>
      </c>
    </row>
    <row r="2079" spans="1:6">
      <c r="A2079" s="342" t="s">
        <v>3220</v>
      </c>
      <c r="B2079" s="342">
        <v>8.9999999999999993E-3</v>
      </c>
      <c r="C2079" s="342" t="s">
        <v>6952</v>
      </c>
      <c r="D2079" s="342" t="s">
        <v>1912</v>
      </c>
      <c r="E2079" s="342" t="s">
        <v>6950</v>
      </c>
      <c r="F2079" s="342" t="s">
        <v>7475</v>
      </c>
    </row>
    <row r="2080" spans="1:6">
      <c r="A2080" s="342" t="s">
        <v>3221</v>
      </c>
      <c r="B2080" s="342">
        <v>8.9999999999999993E-3</v>
      </c>
      <c r="C2080" s="342" t="s">
        <v>6952</v>
      </c>
      <c r="D2080" s="342" t="s">
        <v>1912</v>
      </c>
      <c r="E2080" s="342" t="s">
        <v>6950</v>
      </c>
      <c r="F2080" s="342" t="s">
        <v>7475</v>
      </c>
    </row>
    <row r="2081" spans="1:6">
      <c r="A2081" s="342" t="s">
        <v>3222</v>
      </c>
      <c r="B2081" s="342">
        <v>0.1</v>
      </c>
      <c r="C2081" s="342" t="s">
        <v>6957</v>
      </c>
      <c r="D2081" s="342" t="s">
        <v>1941</v>
      </c>
      <c r="E2081" s="342" t="s">
        <v>6950</v>
      </c>
      <c r="F2081" s="342" t="s">
        <v>7478</v>
      </c>
    </row>
    <row r="2082" spans="1:6">
      <c r="A2082" s="342" t="s">
        <v>3223</v>
      </c>
      <c r="B2082" s="342">
        <v>8.9999999999999993E-3</v>
      </c>
      <c r="C2082" s="342" t="s">
        <v>6952</v>
      </c>
      <c r="D2082" s="342" t="s">
        <v>1912</v>
      </c>
      <c r="E2082" s="342" t="s">
        <v>6950</v>
      </c>
      <c r="F2082" s="342" t="s">
        <v>7475</v>
      </c>
    </row>
    <row r="2083" spans="1:6">
      <c r="A2083" s="342" t="s">
        <v>3224</v>
      </c>
      <c r="B2083" s="342">
        <v>0.1</v>
      </c>
      <c r="C2083" s="342" t="s">
        <v>6988</v>
      </c>
      <c r="D2083" s="342" t="s">
        <v>2033</v>
      </c>
      <c r="E2083" s="342" t="s">
        <v>6950</v>
      </c>
      <c r="F2083" s="342" t="s">
        <v>7492</v>
      </c>
    </row>
    <row r="2084" spans="1:6">
      <c r="A2084" s="342" t="s">
        <v>3551</v>
      </c>
      <c r="B2084" s="342">
        <v>0.1</v>
      </c>
      <c r="C2084" s="342" t="s">
        <v>6992</v>
      </c>
      <c r="D2084" s="342" t="s">
        <v>6993</v>
      </c>
      <c r="E2084" s="342" t="s">
        <v>6950</v>
      </c>
      <c r="F2084" s="342" t="s">
        <v>7494</v>
      </c>
    </row>
    <row r="2085" spans="1:6">
      <c r="A2085" s="342" t="s">
        <v>3225</v>
      </c>
      <c r="B2085" s="342">
        <v>0.1</v>
      </c>
      <c r="C2085" s="342" t="s">
        <v>6988</v>
      </c>
      <c r="D2085" s="342" t="s">
        <v>2033</v>
      </c>
      <c r="E2085" s="342" t="s">
        <v>6950</v>
      </c>
      <c r="F2085" s="342" t="s">
        <v>7492</v>
      </c>
    </row>
    <row r="2086" spans="1:6">
      <c r="A2086" s="342" t="s">
        <v>3226</v>
      </c>
      <c r="B2086" s="342">
        <v>0.1</v>
      </c>
      <c r="C2086" s="342" t="s">
        <v>6995</v>
      </c>
      <c r="D2086" s="342" t="s">
        <v>2090</v>
      </c>
      <c r="E2086" s="342" t="s">
        <v>6950</v>
      </c>
      <c r="F2086" s="342" t="s">
        <v>7495</v>
      </c>
    </row>
    <row r="2087" spans="1:6">
      <c r="A2087" s="342" t="s">
        <v>3227</v>
      </c>
      <c r="B2087" s="342">
        <v>0.1</v>
      </c>
      <c r="C2087" s="342" t="s">
        <v>6988</v>
      </c>
      <c r="D2087" s="342" t="s">
        <v>2033</v>
      </c>
      <c r="E2087" s="342" t="s">
        <v>6950</v>
      </c>
      <c r="F2087" s="342" t="s">
        <v>7492</v>
      </c>
    </row>
    <row r="2088" spans="1:6">
      <c r="A2088" s="342" t="s">
        <v>3228</v>
      </c>
      <c r="B2088" s="342">
        <v>0.1</v>
      </c>
      <c r="C2088" s="342" t="s">
        <v>6988</v>
      </c>
      <c r="D2088" s="342" t="s">
        <v>2033</v>
      </c>
      <c r="E2088" s="342" t="s">
        <v>6950</v>
      </c>
      <c r="F2088" s="342" t="s">
        <v>7492</v>
      </c>
    </row>
    <row r="2089" spans="1:6">
      <c r="A2089" s="342" t="s">
        <v>3229</v>
      </c>
      <c r="B2089" s="342">
        <v>8.9999999999999993E-3</v>
      </c>
      <c r="C2089" s="342" t="s">
        <v>6952</v>
      </c>
      <c r="D2089" s="342" t="s">
        <v>1912</v>
      </c>
      <c r="E2089" s="342" t="s">
        <v>6950</v>
      </c>
      <c r="F2089" s="342" t="s">
        <v>7475</v>
      </c>
    </row>
    <row r="2090" spans="1:6">
      <c r="A2090" s="342" t="s">
        <v>3230</v>
      </c>
      <c r="B2090" s="342">
        <v>8.9999999999999993E-3</v>
      </c>
      <c r="C2090" s="342" t="s">
        <v>6952</v>
      </c>
      <c r="D2090" s="342" t="s">
        <v>1912</v>
      </c>
      <c r="E2090" s="342" t="s">
        <v>6950</v>
      </c>
      <c r="F2090" s="342" t="s">
        <v>7475</v>
      </c>
    </row>
    <row r="2091" spans="1:6">
      <c r="A2091" s="342" t="s">
        <v>3231</v>
      </c>
      <c r="B2091" s="342">
        <v>8.9999999999999993E-3</v>
      </c>
      <c r="C2091" s="342" t="s">
        <v>6952</v>
      </c>
      <c r="D2091" s="342" t="s">
        <v>1912</v>
      </c>
      <c r="E2091" s="342" t="s">
        <v>6950</v>
      </c>
      <c r="F2091" s="342" t="s">
        <v>7475</v>
      </c>
    </row>
    <row r="2092" spans="1:6">
      <c r="A2092" s="342" t="s">
        <v>3232</v>
      </c>
      <c r="B2092" s="342">
        <v>8.9999999999999993E-3</v>
      </c>
      <c r="C2092" s="342" t="s">
        <v>6952</v>
      </c>
      <c r="D2092" s="342" t="s">
        <v>1912</v>
      </c>
      <c r="E2092" s="342" t="s">
        <v>6950</v>
      </c>
      <c r="F2092" s="342" t="s">
        <v>7475</v>
      </c>
    </row>
    <row r="2093" spans="1:6">
      <c r="A2093" s="342" t="s">
        <v>3233</v>
      </c>
      <c r="B2093" s="342">
        <v>8.9999999999999993E-3</v>
      </c>
      <c r="C2093" s="342" t="s">
        <v>6952</v>
      </c>
      <c r="D2093" s="342" t="s">
        <v>1912</v>
      </c>
      <c r="E2093" s="342" t="s">
        <v>6950</v>
      </c>
      <c r="F2093" s="342" t="s">
        <v>7475</v>
      </c>
    </row>
    <row r="2094" spans="1:6">
      <c r="A2094" s="342" t="s">
        <v>3234</v>
      </c>
      <c r="B2094" s="342">
        <v>8.9999999999999993E-3</v>
      </c>
      <c r="C2094" s="342" t="s">
        <v>6952</v>
      </c>
      <c r="D2094" s="342" t="s">
        <v>1912</v>
      </c>
      <c r="E2094" s="342" t="s">
        <v>6950</v>
      </c>
      <c r="F2094" s="342" t="s">
        <v>7475</v>
      </c>
    </row>
    <row r="2095" spans="1:6">
      <c r="A2095" s="342" t="s">
        <v>3235</v>
      </c>
      <c r="B2095" s="342">
        <v>8.9999999999999993E-3</v>
      </c>
      <c r="C2095" s="342" t="s">
        <v>6952</v>
      </c>
      <c r="D2095" s="342" t="s">
        <v>1912</v>
      </c>
      <c r="E2095" s="342" t="s">
        <v>6950</v>
      </c>
      <c r="F2095" s="342" t="s">
        <v>7475</v>
      </c>
    </row>
    <row r="2096" spans="1:6">
      <c r="A2096" s="342" t="s">
        <v>3236</v>
      </c>
      <c r="B2096" s="342">
        <v>8.9999999999999993E-3</v>
      </c>
      <c r="C2096" s="342" t="s">
        <v>6952</v>
      </c>
      <c r="D2096" s="342" t="s">
        <v>1912</v>
      </c>
      <c r="E2096" s="342" t="s">
        <v>6950</v>
      </c>
      <c r="F2096" s="342" t="s">
        <v>7475</v>
      </c>
    </row>
    <row r="2097" spans="1:6">
      <c r="A2097" s="342" t="s">
        <v>3237</v>
      </c>
      <c r="B2097" s="342">
        <v>8.9999999999999993E-3</v>
      </c>
      <c r="C2097" s="342" t="s">
        <v>6952</v>
      </c>
      <c r="D2097" s="342" t="s">
        <v>1912</v>
      </c>
      <c r="E2097" s="342" t="s">
        <v>6950</v>
      </c>
      <c r="F2097" s="342" t="s">
        <v>7475</v>
      </c>
    </row>
    <row r="2098" spans="1:6">
      <c r="A2098" s="342" t="s">
        <v>3238</v>
      </c>
      <c r="B2098" s="342">
        <v>8.9999999999999993E-3</v>
      </c>
      <c r="C2098" s="342" t="s">
        <v>6952</v>
      </c>
      <c r="D2098" s="342" t="s">
        <v>1912</v>
      </c>
      <c r="E2098" s="342" t="s">
        <v>6950</v>
      </c>
      <c r="F2098" s="342" t="s">
        <v>7475</v>
      </c>
    </row>
    <row r="2099" spans="1:6">
      <c r="A2099" s="342" t="s">
        <v>3239</v>
      </c>
      <c r="B2099" s="342">
        <v>8.9999999999999993E-3</v>
      </c>
      <c r="C2099" s="342" t="s">
        <v>6952</v>
      </c>
      <c r="D2099" s="342" t="s">
        <v>1912</v>
      </c>
      <c r="E2099" s="342" t="s">
        <v>6950</v>
      </c>
      <c r="F2099" s="342" t="s">
        <v>7475</v>
      </c>
    </row>
    <row r="2100" spans="1:6">
      <c r="A2100" s="342" t="s">
        <v>3240</v>
      </c>
      <c r="B2100" s="342">
        <v>8.9999999999999993E-3</v>
      </c>
      <c r="C2100" s="342" t="s">
        <v>6952</v>
      </c>
      <c r="D2100" s="342" t="s">
        <v>1912</v>
      </c>
      <c r="E2100" s="342" t="s">
        <v>6950</v>
      </c>
      <c r="F2100" s="342" t="s">
        <v>7475</v>
      </c>
    </row>
    <row r="2101" spans="1:6">
      <c r="A2101" s="342" t="s">
        <v>3241</v>
      </c>
      <c r="B2101" s="342">
        <v>8.9999999999999993E-3</v>
      </c>
      <c r="C2101" s="342" t="s">
        <v>6952</v>
      </c>
      <c r="D2101" s="342" t="s">
        <v>1912</v>
      </c>
      <c r="E2101" s="342" t="s">
        <v>6950</v>
      </c>
      <c r="F2101" s="342" t="s">
        <v>7475</v>
      </c>
    </row>
    <row r="2102" spans="1:6">
      <c r="A2102" s="342" t="s">
        <v>3242</v>
      </c>
      <c r="B2102" s="342">
        <v>8.9999999999999993E-3</v>
      </c>
      <c r="C2102" s="342" t="s">
        <v>6952</v>
      </c>
      <c r="D2102" s="342" t="s">
        <v>1912</v>
      </c>
      <c r="E2102" s="342" t="s">
        <v>6950</v>
      </c>
      <c r="F2102" s="342" t="s">
        <v>7475</v>
      </c>
    </row>
    <row r="2103" spans="1:6">
      <c r="A2103" s="342" t="s">
        <v>3243</v>
      </c>
      <c r="B2103" s="342">
        <v>0.1</v>
      </c>
      <c r="C2103" s="342" t="s">
        <v>6968</v>
      </c>
      <c r="D2103" s="342" t="s">
        <v>1975</v>
      </c>
      <c r="E2103" s="342" t="s">
        <v>6950</v>
      </c>
      <c r="F2103" s="342" t="s">
        <v>7485</v>
      </c>
    </row>
    <row r="2104" spans="1:6">
      <c r="A2104" s="342" t="s">
        <v>4858</v>
      </c>
      <c r="B2104" s="342">
        <v>0.1</v>
      </c>
      <c r="C2104" s="342" t="s">
        <v>7268</v>
      </c>
      <c r="D2104" s="342" t="s">
        <v>7269</v>
      </c>
      <c r="E2104" s="342" t="s">
        <v>6950</v>
      </c>
      <c r="F2104" s="342" t="s">
        <v>7505</v>
      </c>
    </row>
    <row r="2105" spans="1:6">
      <c r="A2105" s="342" t="s">
        <v>3244</v>
      </c>
      <c r="B2105" s="342">
        <v>0.1</v>
      </c>
      <c r="C2105" s="342" t="s">
        <v>6974</v>
      </c>
      <c r="D2105" s="342" t="s">
        <v>6975</v>
      </c>
      <c r="E2105" s="342" t="s">
        <v>6950</v>
      </c>
      <c r="F2105" s="342" t="s">
        <v>7487</v>
      </c>
    </row>
    <row r="2106" spans="1:6">
      <c r="A2106" s="342" t="s">
        <v>4867</v>
      </c>
      <c r="B2106" s="342">
        <v>0.1</v>
      </c>
      <c r="C2106" s="342" t="s">
        <v>7268</v>
      </c>
      <c r="D2106" s="342" t="s">
        <v>7269</v>
      </c>
      <c r="E2106" s="342" t="s">
        <v>6950</v>
      </c>
      <c r="F2106" s="342" t="s">
        <v>7505</v>
      </c>
    </row>
    <row r="2107" spans="1:6">
      <c r="A2107" s="342" t="s">
        <v>3245</v>
      </c>
      <c r="B2107" s="342">
        <v>0.1</v>
      </c>
      <c r="C2107" s="342" t="s">
        <v>6974</v>
      </c>
      <c r="D2107" s="342" t="s">
        <v>6975</v>
      </c>
      <c r="E2107" s="342" t="s">
        <v>6950</v>
      </c>
      <c r="F2107" s="342" t="s">
        <v>7487</v>
      </c>
    </row>
    <row r="2108" spans="1:6">
      <c r="A2108" s="342" t="s">
        <v>3246</v>
      </c>
      <c r="B2108" s="342">
        <v>8.9999999999999993E-3</v>
      </c>
      <c r="C2108" s="342" t="s">
        <v>6952</v>
      </c>
      <c r="D2108" s="342" t="s">
        <v>1912</v>
      </c>
      <c r="E2108" s="342" t="s">
        <v>6950</v>
      </c>
      <c r="F2108" s="342" t="s">
        <v>7475</v>
      </c>
    </row>
    <row r="2109" spans="1:6">
      <c r="A2109" s="342" t="s">
        <v>4870</v>
      </c>
      <c r="B2109" s="342">
        <v>1E-3</v>
      </c>
      <c r="C2109" s="342" t="s">
        <v>6948</v>
      </c>
      <c r="D2109" s="342" t="s">
        <v>6949</v>
      </c>
      <c r="E2109" s="342" t="s">
        <v>6950</v>
      </c>
      <c r="F2109" s="342" t="s">
        <v>7473</v>
      </c>
    </row>
    <row r="2110" spans="1:6">
      <c r="A2110" s="342" t="s">
        <v>7426</v>
      </c>
      <c r="B2110" s="342">
        <v>1E-3</v>
      </c>
      <c r="C2110" s="342" t="s">
        <v>6948</v>
      </c>
      <c r="D2110" s="342" t="s">
        <v>6949</v>
      </c>
      <c r="E2110" s="342" t="s">
        <v>6950</v>
      </c>
      <c r="F2110" s="342" t="s">
        <v>7473</v>
      </c>
    </row>
    <row r="2111" spans="1:6">
      <c r="A2111" s="342" t="s">
        <v>7427</v>
      </c>
      <c r="B2111" s="342">
        <v>1E-3</v>
      </c>
      <c r="C2111" s="342" t="s">
        <v>6948</v>
      </c>
      <c r="D2111" s="342" t="s">
        <v>6949</v>
      </c>
      <c r="E2111" s="342" t="s">
        <v>6950</v>
      </c>
      <c r="F2111" s="342" t="s">
        <v>7473</v>
      </c>
    </row>
    <row r="2112" spans="1:6">
      <c r="A2112" s="342" t="s">
        <v>3247</v>
      </c>
      <c r="B2112" s="342">
        <v>0.1</v>
      </c>
      <c r="C2112" s="342" t="s">
        <v>6974</v>
      </c>
      <c r="D2112" s="342" t="s">
        <v>6975</v>
      </c>
      <c r="E2112" s="342" t="s">
        <v>6950</v>
      </c>
      <c r="F2112" s="342" t="s">
        <v>7487</v>
      </c>
    </row>
    <row r="2113" spans="1:6">
      <c r="A2113" s="342" t="s">
        <v>3248</v>
      </c>
      <c r="B2113" s="342">
        <v>0.1</v>
      </c>
      <c r="C2113" s="342" t="s">
        <v>6988</v>
      </c>
      <c r="D2113" s="342" t="s">
        <v>2033</v>
      </c>
      <c r="E2113" s="342" t="s">
        <v>6950</v>
      </c>
      <c r="F2113" s="342" t="s">
        <v>7492</v>
      </c>
    </row>
    <row r="2114" spans="1:6">
      <c r="A2114" s="342" t="s">
        <v>4872</v>
      </c>
      <c r="B2114" s="342">
        <v>1E-3</v>
      </c>
      <c r="C2114" s="342" t="s">
        <v>6948</v>
      </c>
      <c r="D2114" s="342" t="s">
        <v>6949</v>
      </c>
      <c r="E2114" s="342" t="s">
        <v>6950</v>
      </c>
      <c r="F2114" s="342" t="s">
        <v>7473</v>
      </c>
    </row>
    <row r="2115" spans="1:6">
      <c r="A2115" s="342" t="s">
        <v>3249</v>
      </c>
      <c r="B2115" s="342">
        <v>8.9999999999999993E-3</v>
      </c>
      <c r="C2115" s="342" t="s">
        <v>6952</v>
      </c>
      <c r="D2115" s="342" t="s">
        <v>1912</v>
      </c>
      <c r="E2115" s="342" t="s">
        <v>6950</v>
      </c>
      <c r="F2115" s="342" t="s">
        <v>7475</v>
      </c>
    </row>
    <row r="2116" spans="1:6">
      <c r="A2116" s="342" t="s">
        <v>3250</v>
      </c>
      <c r="B2116" s="342">
        <v>8.9999999999999993E-3</v>
      </c>
      <c r="C2116" s="342" t="s">
        <v>6952</v>
      </c>
      <c r="D2116" s="342" t="s">
        <v>1912</v>
      </c>
      <c r="E2116" s="342" t="s">
        <v>6950</v>
      </c>
      <c r="F2116" s="342" t="s">
        <v>7475</v>
      </c>
    </row>
    <row r="2117" spans="1:6">
      <c r="A2117" s="342" t="s">
        <v>4873</v>
      </c>
      <c r="B2117" s="342">
        <v>1E-3</v>
      </c>
      <c r="C2117" s="342" t="s">
        <v>6948</v>
      </c>
      <c r="D2117" s="342" t="s">
        <v>6949</v>
      </c>
      <c r="E2117" s="342" t="s">
        <v>6950</v>
      </c>
      <c r="F2117" s="342" t="s">
        <v>7473</v>
      </c>
    </row>
    <row r="2118" spans="1:6">
      <c r="A2118" s="342" t="s">
        <v>3251</v>
      </c>
      <c r="B2118" s="342">
        <v>1E-3</v>
      </c>
      <c r="C2118" s="342" t="s">
        <v>6959</v>
      </c>
      <c r="D2118" s="342" t="s">
        <v>6960</v>
      </c>
      <c r="E2118" s="342" t="s">
        <v>6950</v>
      </c>
      <c r="F2118" s="342" t="s">
        <v>7480</v>
      </c>
    </row>
    <row r="2119" spans="1:6">
      <c r="A2119" s="342" t="s">
        <v>7428</v>
      </c>
      <c r="B2119" s="342">
        <v>1E-3</v>
      </c>
      <c r="C2119" s="342" t="s">
        <v>6948</v>
      </c>
      <c r="D2119" s="342" t="s">
        <v>6949</v>
      </c>
      <c r="E2119" s="342" t="s">
        <v>6950</v>
      </c>
      <c r="F2119" s="342" t="s">
        <v>7473</v>
      </c>
    </row>
    <row r="2120" spans="1:6">
      <c r="A2120" s="342" t="s">
        <v>4877</v>
      </c>
      <c r="B2120" s="342">
        <v>1E-3</v>
      </c>
      <c r="C2120" s="342" t="s">
        <v>6948</v>
      </c>
      <c r="D2120" s="342" t="s">
        <v>6949</v>
      </c>
      <c r="E2120" s="342" t="s">
        <v>6950</v>
      </c>
      <c r="F2120" s="342" t="s">
        <v>7473</v>
      </c>
    </row>
    <row r="2121" spans="1:6">
      <c r="A2121" s="342" t="s">
        <v>3252</v>
      </c>
      <c r="B2121" s="342">
        <v>1E-3</v>
      </c>
      <c r="C2121" s="342" t="s">
        <v>6959</v>
      </c>
      <c r="D2121" s="342" t="s">
        <v>6960</v>
      </c>
      <c r="E2121" s="342" t="s">
        <v>6950</v>
      </c>
      <c r="F2121" s="342" t="s">
        <v>7480</v>
      </c>
    </row>
    <row r="2122" spans="1:6">
      <c r="A2122" s="342" t="s">
        <v>7429</v>
      </c>
      <c r="B2122" s="342">
        <v>1E-3</v>
      </c>
      <c r="C2122" s="342" t="s">
        <v>6948</v>
      </c>
      <c r="D2122" s="342" t="s">
        <v>6949</v>
      </c>
      <c r="E2122" s="342" t="s">
        <v>6950</v>
      </c>
      <c r="F2122" s="342" t="s">
        <v>7473</v>
      </c>
    </row>
    <row r="2123" spans="1:6">
      <c r="A2123" s="342" t="s">
        <v>7430</v>
      </c>
      <c r="B2123" s="342">
        <v>1E-3</v>
      </c>
      <c r="C2123" s="342" t="s">
        <v>6948</v>
      </c>
      <c r="D2123" s="342" t="s">
        <v>6949</v>
      </c>
      <c r="E2123" s="342" t="s">
        <v>6950</v>
      </c>
      <c r="F2123" s="342" t="s">
        <v>7473</v>
      </c>
    </row>
    <row r="2124" spans="1:6">
      <c r="A2124" s="342" t="s">
        <v>7431</v>
      </c>
      <c r="B2124" s="342">
        <v>1E-3</v>
      </c>
      <c r="C2124" s="342" t="s">
        <v>6948</v>
      </c>
      <c r="D2124" s="342" t="s">
        <v>6949</v>
      </c>
      <c r="E2124" s="342" t="s">
        <v>6950</v>
      </c>
      <c r="F2124" s="342" t="s">
        <v>7473</v>
      </c>
    </row>
    <row r="2125" spans="1:6">
      <c r="A2125" s="342" t="s">
        <v>7432</v>
      </c>
      <c r="B2125" s="342">
        <v>1E-3</v>
      </c>
      <c r="C2125" s="342" t="s">
        <v>6948</v>
      </c>
      <c r="D2125" s="342" t="s">
        <v>6949</v>
      </c>
      <c r="E2125" s="342" t="s">
        <v>6950</v>
      </c>
      <c r="F2125" s="342" t="s">
        <v>7473</v>
      </c>
    </row>
    <row r="2126" spans="1:6">
      <c r="A2126" s="342" t="s">
        <v>7433</v>
      </c>
      <c r="B2126" s="342">
        <v>1E-3</v>
      </c>
      <c r="C2126" s="342" t="s">
        <v>6948</v>
      </c>
      <c r="D2126" s="342" t="s">
        <v>6949</v>
      </c>
      <c r="E2126" s="342" t="s">
        <v>6950</v>
      </c>
      <c r="F2126" s="342" t="s">
        <v>7473</v>
      </c>
    </row>
    <row r="2127" spans="1:6">
      <c r="A2127" s="342" t="s">
        <v>7434</v>
      </c>
      <c r="B2127" s="342">
        <v>1E-3</v>
      </c>
      <c r="C2127" s="342" t="s">
        <v>6948</v>
      </c>
      <c r="D2127" s="342" t="s">
        <v>6949</v>
      </c>
      <c r="E2127" s="342" t="s">
        <v>6950</v>
      </c>
      <c r="F2127" s="342" t="s">
        <v>7473</v>
      </c>
    </row>
    <row r="2128" spans="1:6">
      <c r="A2128" s="342" t="s">
        <v>3253</v>
      </c>
      <c r="B2128" s="342">
        <v>1E-3</v>
      </c>
      <c r="C2128" s="342" t="s">
        <v>6959</v>
      </c>
      <c r="D2128" s="342" t="s">
        <v>6960</v>
      </c>
      <c r="E2128" s="342" t="s">
        <v>6950</v>
      </c>
      <c r="F2128" s="342" t="s">
        <v>7480</v>
      </c>
    </row>
    <row r="2129" spans="1:6">
      <c r="A2129" s="342" t="s">
        <v>3254</v>
      </c>
      <c r="B2129" s="342">
        <v>8.9999999999999993E-3</v>
      </c>
      <c r="C2129" s="342" t="s">
        <v>6952</v>
      </c>
      <c r="D2129" s="342" t="s">
        <v>1912</v>
      </c>
      <c r="E2129" s="342" t="s">
        <v>6950</v>
      </c>
      <c r="F2129" s="342" t="s">
        <v>7475</v>
      </c>
    </row>
    <row r="2130" spans="1:6">
      <c r="A2130" s="342" t="s">
        <v>3255</v>
      </c>
      <c r="B2130" s="342">
        <v>0.01</v>
      </c>
      <c r="C2130" s="342" t="s">
        <v>6953</v>
      </c>
      <c r="D2130" s="342" t="s">
        <v>1914</v>
      </c>
      <c r="E2130" s="342" t="s">
        <v>6950</v>
      </c>
      <c r="F2130" s="342" t="s">
        <v>7476</v>
      </c>
    </row>
    <row r="2131" spans="1:6">
      <c r="A2131" s="342" t="s">
        <v>4879</v>
      </c>
      <c r="B2131" s="342">
        <v>1E-3</v>
      </c>
      <c r="C2131" s="342" t="s">
        <v>6948</v>
      </c>
      <c r="D2131" s="342" t="s">
        <v>6949</v>
      </c>
      <c r="E2131" s="342" t="s">
        <v>6950</v>
      </c>
      <c r="F2131" s="342" t="s">
        <v>7473</v>
      </c>
    </row>
    <row r="2132" spans="1:6">
      <c r="A2132" s="342" t="s">
        <v>7435</v>
      </c>
      <c r="B2132" s="342">
        <v>0.1</v>
      </c>
      <c r="C2132" s="342" t="s">
        <v>7011</v>
      </c>
      <c r="D2132" s="342" t="s">
        <v>7012</v>
      </c>
      <c r="E2132" s="342" t="s">
        <v>6950</v>
      </c>
      <c r="F2132" s="342" t="s">
        <v>7498</v>
      </c>
    </row>
    <row r="2133" spans="1:6">
      <c r="A2133" s="342" t="s">
        <v>4881</v>
      </c>
      <c r="B2133" s="342">
        <v>1E-3</v>
      </c>
      <c r="C2133" s="342" t="s">
        <v>6948</v>
      </c>
      <c r="D2133" s="342" t="s">
        <v>6949</v>
      </c>
      <c r="E2133" s="342" t="s">
        <v>6950</v>
      </c>
      <c r="F2133" s="342" t="s">
        <v>7473</v>
      </c>
    </row>
    <row r="2134" spans="1:6">
      <c r="A2134" s="342" t="s">
        <v>4880</v>
      </c>
      <c r="B2134" s="342">
        <v>0.3</v>
      </c>
      <c r="C2134" s="342" t="s">
        <v>6955</v>
      </c>
      <c r="D2134" s="342" t="s">
        <v>7436</v>
      </c>
      <c r="E2134" s="342" t="s">
        <v>6950</v>
      </c>
      <c r="F2134" s="342" t="s">
        <v>7477</v>
      </c>
    </row>
    <row r="2135" spans="1:6">
      <c r="A2135" s="342" t="s">
        <v>3256</v>
      </c>
      <c r="B2135" s="342">
        <v>8.9999999999999993E-3</v>
      </c>
      <c r="C2135" s="342" t="s">
        <v>6952</v>
      </c>
      <c r="D2135" s="342" t="s">
        <v>1912</v>
      </c>
      <c r="E2135" s="342" t="s">
        <v>6950</v>
      </c>
      <c r="F2135" s="342" t="s">
        <v>7475</v>
      </c>
    </row>
    <row r="2136" spans="1:6">
      <c r="A2136" s="342" t="s">
        <v>3257</v>
      </c>
      <c r="B2136" s="342">
        <v>0.1</v>
      </c>
      <c r="C2136" s="342" t="s">
        <v>7018</v>
      </c>
      <c r="D2136" s="342" t="s">
        <v>2183</v>
      </c>
      <c r="E2136" s="342" t="s">
        <v>6950</v>
      </c>
      <c r="F2136" s="342" t="s">
        <v>7499</v>
      </c>
    </row>
    <row r="2137" spans="1:6">
      <c r="A2137" s="342" t="s">
        <v>3258</v>
      </c>
      <c r="B2137" s="342">
        <v>0.1</v>
      </c>
      <c r="C2137" s="342" t="s">
        <v>6964</v>
      </c>
      <c r="D2137" s="342" t="s">
        <v>6965</v>
      </c>
      <c r="E2137" s="342" t="s">
        <v>6950</v>
      </c>
      <c r="F2137" s="342" t="s">
        <v>7483</v>
      </c>
    </row>
    <row r="2138" spans="1:6">
      <c r="A2138" s="342" t="s">
        <v>3259</v>
      </c>
      <c r="B2138" s="342">
        <v>8.9999999999999993E-3</v>
      </c>
      <c r="C2138" s="342" t="s">
        <v>6952</v>
      </c>
      <c r="D2138" s="342" t="s">
        <v>1912</v>
      </c>
      <c r="E2138" s="342" t="s">
        <v>6950</v>
      </c>
      <c r="F2138" s="342" t="s">
        <v>7475</v>
      </c>
    </row>
    <row r="2139" spans="1:6">
      <c r="A2139" s="342" t="s">
        <v>4883</v>
      </c>
      <c r="B2139" s="342">
        <v>1E-3</v>
      </c>
      <c r="C2139" s="342" t="s">
        <v>6948</v>
      </c>
      <c r="D2139" s="342" t="s">
        <v>6949</v>
      </c>
      <c r="E2139" s="342" t="s">
        <v>6950</v>
      </c>
      <c r="F2139" s="342" t="s">
        <v>7473</v>
      </c>
    </row>
    <row r="2140" spans="1:6">
      <c r="A2140" s="342" t="s">
        <v>7437</v>
      </c>
      <c r="B2140" s="342">
        <v>1E-3</v>
      </c>
      <c r="C2140" s="342" t="s">
        <v>6948</v>
      </c>
      <c r="D2140" s="342" t="s">
        <v>6949</v>
      </c>
      <c r="E2140" s="342" t="s">
        <v>6950</v>
      </c>
      <c r="F2140" s="342" t="s">
        <v>7473</v>
      </c>
    </row>
    <row r="2141" spans="1:6">
      <c r="A2141" s="342" t="s">
        <v>4887</v>
      </c>
      <c r="B2141" s="342">
        <v>1E-3</v>
      </c>
      <c r="C2141" s="342" t="s">
        <v>6948</v>
      </c>
      <c r="D2141" s="342" t="s">
        <v>6949</v>
      </c>
      <c r="E2141" s="342" t="s">
        <v>6950</v>
      </c>
      <c r="F2141" s="342" t="s">
        <v>7473</v>
      </c>
    </row>
    <row r="2142" spans="1:6">
      <c r="A2142" s="342" t="s">
        <v>3260</v>
      </c>
      <c r="B2142" s="342">
        <v>0.1</v>
      </c>
      <c r="C2142" s="342" t="s">
        <v>6957</v>
      </c>
      <c r="D2142" s="342" t="s">
        <v>1941</v>
      </c>
      <c r="E2142" s="342" t="s">
        <v>6950</v>
      </c>
      <c r="F2142" s="342" t="s">
        <v>7478</v>
      </c>
    </row>
    <row r="2143" spans="1:6">
      <c r="A2143" s="342" t="s">
        <v>4888</v>
      </c>
      <c r="B2143" s="342">
        <v>1E-3</v>
      </c>
      <c r="C2143" s="342" t="s">
        <v>6948</v>
      </c>
      <c r="D2143" s="342" t="s">
        <v>6949</v>
      </c>
      <c r="E2143" s="342" t="s">
        <v>6950</v>
      </c>
      <c r="F2143" s="342" t="s">
        <v>7473</v>
      </c>
    </row>
    <row r="2144" spans="1:6">
      <c r="A2144" s="342" t="s">
        <v>3261</v>
      </c>
      <c r="B2144" s="342">
        <v>0.1</v>
      </c>
      <c r="C2144" s="342" t="s">
        <v>6968</v>
      </c>
      <c r="D2144" s="342" t="s">
        <v>1975</v>
      </c>
      <c r="E2144" s="342" t="s">
        <v>6950</v>
      </c>
      <c r="F2144" s="342" t="s">
        <v>7485</v>
      </c>
    </row>
    <row r="2145" spans="1:6">
      <c r="A2145" s="342" t="s">
        <v>3262</v>
      </c>
      <c r="B2145" s="342">
        <v>0.1</v>
      </c>
      <c r="C2145" s="342" t="s">
        <v>6968</v>
      </c>
      <c r="D2145" s="342" t="s">
        <v>1975</v>
      </c>
      <c r="E2145" s="342" t="s">
        <v>6950</v>
      </c>
      <c r="F2145" s="342" t="s">
        <v>7485</v>
      </c>
    </row>
    <row r="2146" spans="1:6">
      <c r="A2146" s="342" t="s">
        <v>3263</v>
      </c>
      <c r="B2146" s="342">
        <v>1E-3</v>
      </c>
      <c r="C2146" s="342" t="s">
        <v>6959</v>
      </c>
      <c r="D2146" s="342" t="s">
        <v>6960</v>
      </c>
      <c r="E2146" s="342" t="s">
        <v>6950</v>
      </c>
      <c r="F2146" s="342" t="s">
        <v>7480</v>
      </c>
    </row>
    <row r="2147" spans="1:6">
      <c r="A2147" s="342" t="s">
        <v>3552</v>
      </c>
      <c r="B2147" s="342">
        <v>0.01</v>
      </c>
      <c r="C2147" s="342" t="s">
        <v>6951</v>
      </c>
      <c r="D2147" s="342" t="s">
        <v>477</v>
      </c>
      <c r="E2147" s="342" t="s">
        <v>6950</v>
      </c>
      <c r="F2147" s="342" t="s">
        <v>7474</v>
      </c>
    </row>
    <row r="2148" spans="1:6">
      <c r="A2148" s="342" t="s">
        <v>7438</v>
      </c>
      <c r="B2148" s="342">
        <v>1E-3</v>
      </c>
      <c r="C2148" s="342" t="s">
        <v>6948</v>
      </c>
      <c r="D2148" s="342" t="s">
        <v>6949</v>
      </c>
      <c r="E2148" s="342" t="s">
        <v>6950</v>
      </c>
      <c r="F2148" s="342" t="s">
        <v>7473</v>
      </c>
    </row>
    <row r="2149" spans="1:6">
      <c r="A2149" s="342" t="s">
        <v>7439</v>
      </c>
      <c r="B2149" s="342">
        <v>1E-3</v>
      </c>
      <c r="C2149" s="342" t="s">
        <v>6948</v>
      </c>
      <c r="D2149" s="342" t="s">
        <v>6949</v>
      </c>
      <c r="E2149" s="342" t="s">
        <v>6950</v>
      </c>
      <c r="F2149" s="342" t="s">
        <v>7473</v>
      </c>
    </row>
    <row r="2150" spans="1:6">
      <c r="A2150" s="342" t="s">
        <v>7440</v>
      </c>
      <c r="B2150" s="342">
        <v>1E-3</v>
      </c>
      <c r="C2150" s="342" t="s">
        <v>6948</v>
      </c>
      <c r="D2150" s="342" t="s">
        <v>6949</v>
      </c>
      <c r="E2150" s="342" t="s">
        <v>6950</v>
      </c>
      <c r="F2150" s="342" t="s">
        <v>7473</v>
      </c>
    </row>
    <row r="2151" spans="1:6">
      <c r="A2151" s="342" t="s">
        <v>7441</v>
      </c>
      <c r="B2151" s="342">
        <v>1E-3</v>
      </c>
      <c r="C2151" s="342" t="s">
        <v>6948</v>
      </c>
      <c r="D2151" s="342" t="s">
        <v>6949</v>
      </c>
      <c r="E2151" s="342" t="s">
        <v>6950</v>
      </c>
      <c r="F2151" s="342" t="s">
        <v>7473</v>
      </c>
    </row>
    <row r="2152" spans="1:6">
      <c r="A2152" s="342" t="s">
        <v>7442</v>
      </c>
      <c r="B2152" s="342">
        <v>1E-3</v>
      </c>
      <c r="C2152" s="342" t="s">
        <v>6948</v>
      </c>
      <c r="D2152" s="342" t="s">
        <v>6949</v>
      </c>
      <c r="E2152" s="342" t="s">
        <v>6950</v>
      </c>
      <c r="F2152" s="342" t="s">
        <v>7473</v>
      </c>
    </row>
    <row r="2153" spans="1:6">
      <c r="A2153" s="342" t="s">
        <v>7443</v>
      </c>
      <c r="B2153" s="342">
        <v>1E-3</v>
      </c>
      <c r="C2153" s="342" t="s">
        <v>6948</v>
      </c>
      <c r="D2153" s="342" t="s">
        <v>6949</v>
      </c>
      <c r="E2153" s="342" t="s">
        <v>6950</v>
      </c>
      <c r="F2153" s="342" t="s">
        <v>7473</v>
      </c>
    </row>
    <row r="2154" spans="1:6">
      <c r="A2154" s="342" t="s">
        <v>7444</v>
      </c>
      <c r="B2154" s="342">
        <v>1E-3</v>
      </c>
      <c r="C2154" s="342" t="s">
        <v>6948</v>
      </c>
      <c r="D2154" s="342" t="s">
        <v>6949</v>
      </c>
      <c r="E2154" s="342" t="s">
        <v>6950</v>
      </c>
      <c r="F2154" s="342" t="s">
        <v>7473</v>
      </c>
    </row>
    <row r="2155" spans="1:6">
      <c r="A2155" s="342" t="s">
        <v>3264</v>
      </c>
      <c r="B2155" s="342">
        <v>0.1</v>
      </c>
      <c r="C2155" s="342" t="s">
        <v>6966</v>
      </c>
      <c r="D2155" s="342" t="s">
        <v>1968</v>
      </c>
      <c r="E2155" s="342" t="s">
        <v>6950</v>
      </c>
      <c r="F2155" s="342" t="s">
        <v>7484</v>
      </c>
    </row>
    <row r="2156" spans="1:6">
      <c r="A2156" s="342" t="s">
        <v>4892</v>
      </c>
      <c r="B2156" s="342">
        <v>1E-3</v>
      </c>
      <c r="C2156" s="342" t="s">
        <v>6948</v>
      </c>
      <c r="D2156" s="342" t="s">
        <v>6949</v>
      </c>
      <c r="E2156" s="342" t="s">
        <v>6950</v>
      </c>
      <c r="F2156" s="342" t="s">
        <v>7473</v>
      </c>
    </row>
    <row r="2157" spans="1:6">
      <c r="A2157" s="342" t="s">
        <v>3265</v>
      </c>
      <c r="B2157" s="342">
        <v>0.01</v>
      </c>
      <c r="C2157" s="342" t="s">
        <v>6953</v>
      </c>
      <c r="D2157" s="342" t="s">
        <v>1914</v>
      </c>
      <c r="E2157" s="342" t="s">
        <v>6950</v>
      </c>
      <c r="F2157" s="342" t="s">
        <v>7476</v>
      </c>
    </row>
    <row r="2158" spans="1:6">
      <c r="A2158" s="342" t="s">
        <v>3266</v>
      </c>
      <c r="B2158" s="342">
        <v>0.1</v>
      </c>
      <c r="C2158" s="342" t="s">
        <v>6966</v>
      </c>
      <c r="D2158" s="342" t="s">
        <v>1968</v>
      </c>
      <c r="E2158" s="342" t="s">
        <v>6950</v>
      </c>
      <c r="F2158" s="342" t="s">
        <v>7484</v>
      </c>
    </row>
    <row r="2159" spans="1:6">
      <c r="A2159" s="342" t="s">
        <v>4893</v>
      </c>
      <c r="B2159" s="342">
        <v>1E-3</v>
      </c>
      <c r="C2159" s="342" t="s">
        <v>6948</v>
      </c>
      <c r="D2159" s="342" t="s">
        <v>6949</v>
      </c>
      <c r="E2159" s="342" t="s">
        <v>6950</v>
      </c>
      <c r="F2159" s="342" t="s">
        <v>7473</v>
      </c>
    </row>
    <row r="2160" spans="1:6">
      <c r="A2160" s="342" t="s">
        <v>3267</v>
      </c>
      <c r="B2160" s="342">
        <v>0.1</v>
      </c>
      <c r="C2160" s="342" t="s">
        <v>6968</v>
      </c>
      <c r="D2160" s="342" t="s">
        <v>1975</v>
      </c>
      <c r="E2160" s="342" t="s">
        <v>6950</v>
      </c>
      <c r="F2160" s="342" t="s">
        <v>7485</v>
      </c>
    </row>
    <row r="2161" spans="1:6">
      <c r="A2161" s="342" t="s">
        <v>3268</v>
      </c>
      <c r="B2161" s="342">
        <v>0.1</v>
      </c>
      <c r="C2161" s="342" t="s">
        <v>6966</v>
      </c>
      <c r="D2161" s="342" t="s">
        <v>1968</v>
      </c>
      <c r="E2161" s="342" t="s">
        <v>6950</v>
      </c>
      <c r="F2161" s="342" t="s">
        <v>7484</v>
      </c>
    </row>
    <row r="2162" spans="1:6">
      <c r="A2162" s="342" t="s">
        <v>3269</v>
      </c>
      <c r="B2162" s="342">
        <v>0.1</v>
      </c>
      <c r="C2162" s="342" t="s">
        <v>6966</v>
      </c>
      <c r="D2162" s="342" t="s">
        <v>1968</v>
      </c>
      <c r="E2162" s="342" t="s">
        <v>6950</v>
      </c>
      <c r="F2162" s="342" t="s">
        <v>7484</v>
      </c>
    </row>
    <row r="2163" spans="1:6">
      <c r="A2163" s="342" t="s">
        <v>3270</v>
      </c>
      <c r="B2163" s="342">
        <v>0.1</v>
      </c>
      <c r="C2163" s="342" t="s">
        <v>6958</v>
      </c>
      <c r="D2163" s="342" t="s">
        <v>1943</v>
      </c>
      <c r="E2163" s="342" t="s">
        <v>6950</v>
      </c>
      <c r="F2163" s="342" t="s">
        <v>7479</v>
      </c>
    </row>
    <row r="2164" spans="1:6">
      <c r="A2164" s="342" t="s">
        <v>7445</v>
      </c>
      <c r="B2164" s="342">
        <v>0.1</v>
      </c>
      <c r="C2164" s="342" t="s">
        <v>7011</v>
      </c>
      <c r="D2164" s="342" t="s">
        <v>7012</v>
      </c>
      <c r="E2164" s="342" t="s">
        <v>6950</v>
      </c>
      <c r="F2164" s="342" t="s">
        <v>7498</v>
      </c>
    </row>
    <row r="2165" spans="1:6">
      <c r="A2165" s="342" t="s">
        <v>3271</v>
      </c>
      <c r="B2165" s="342">
        <v>8.9999999999999993E-3</v>
      </c>
      <c r="C2165" s="342" t="s">
        <v>6952</v>
      </c>
      <c r="D2165" s="342" t="s">
        <v>1912</v>
      </c>
      <c r="E2165" s="342" t="s">
        <v>6950</v>
      </c>
      <c r="F2165" s="342" t="s">
        <v>7475</v>
      </c>
    </row>
    <row r="2166" spans="1:6">
      <c r="A2166" s="342" t="s">
        <v>3272</v>
      </c>
      <c r="B2166" s="342">
        <v>8.9999999999999993E-3</v>
      </c>
      <c r="C2166" s="342" t="s">
        <v>6952</v>
      </c>
      <c r="D2166" s="342" t="s">
        <v>1912</v>
      </c>
      <c r="E2166" s="342" t="s">
        <v>6950</v>
      </c>
      <c r="F2166" s="342" t="s">
        <v>7475</v>
      </c>
    </row>
    <row r="2167" spans="1:6">
      <c r="A2167" s="342" t="s">
        <v>3273</v>
      </c>
      <c r="B2167" s="342">
        <v>8.9999999999999993E-3</v>
      </c>
      <c r="C2167" s="342" t="s">
        <v>6952</v>
      </c>
      <c r="D2167" s="342" t="s">
        <v>1912</v>
      </c>
      <c r="E2167" s="342" t="s">
        <v>6950</v>
      </c>
      <c r="F2167" s="342" t="s">
        <v>7475</v>
      </c>
    </row>
    <row r="2168" spans="1:6">
      <c r="A2168" s="342" t="s">
        <v>3274</v>
      </c>
      <c r="B2168" s="342">
        <v>8.9999999999999993E-3</v>
      </c>
      <c r="C2168" s="342" t="s">
        <v>6952</v>
      </c>
      <c r="D2168" s="342" t="s">
        <v>1912</v>
      </c>
      <c r="E2168" s="342" t="s">
        <v>6950</v>
      </c>
      <c r="F2168" s="342" t="s">
        <v>7475</v>
      </c>
    </row>
    <row r="2169" spans="1:6">
      <c r="A2169" s="342" t="s">
        <v>3275</v>
      </c>
      <c r="B2169" s="342">
        <v>8.9999999999999993E-3</v>
      </c>
      <c r="C2169" s="342" t="s">
        <v>6952</v>
      </c>
      <c r="D2169" s="342" t="s">
        <v>1912</v>
      </c>
      <c r="E2169" s="342" t="s">
        <v>6950</v>
      </c>
      <c r="F2169" s="342" t="s">
        <v>7475</v>
      </c>
    </row>
    <row r="2170" spans="1:6">
      <c r="A2170" s="342" t="s">
        <v>4894</v>
      </c>
      <c r="B2170" s="342">
        <v>1E-3</v>
      </c>
      <c r="C2170" s="342" t="s">
        <v>6948</v>
      </c>
      <c r="D2170" s="342" t="s">
        <v>6949</v>
      </c>
      <c r="E2170" s="342" t="s">
        <v>6950</v>
      </c>
      <c r="F2170" s="342" t="s">
        <v>7473</v>
      </c>
    </row>
    <row r="2171" spans="1:6">
      <c r="A2171" s="342" t="s">
        <v>3276</v>
      </c>
      <c r="B2171" s="342">
        <v>0.1</v>
      </c>
      <c r="C2171" s="342" t="s">
        <v>6966</v>
      </c>
      <c r="D2171" s="342" t="s">
        <v>1968</v>
      </c>
      <c r="E2171" s="342" t="s">
        <v>6950</v>
      </c>
      <c r="F2171" s="342" t="s">
        <v>7484</v>
      </c>
    </row>
    <row r="2172" spans="1:6">
      <c r="A2172" s="342" t="s">
        <v>3277</v>
      </c>
      <c r="B2172" s="342">
        <v>8.9999999999999993E-3</v>
      </c>
      <c r="C2172" s="342" t="s">
        <v>6952</v>
      </c>
      <c r="D2172" s="342" t="s">
        <v>1912</v>
      </c>
      <c r="E2172" s="342" t="s">
        <v>6950</v>
      </c>
      <c r="F2172" s="342" t="s">
        <v>7475</v>
      </c>
    </row>
    <row r="2173" spans="1:6">
      <c r="A2173" s="342" t="s">
        <v>3278</v>
      </c>
      <c r="B2173" s="342">
        <v>8.9999999999999993E-3</v>
      </c>
      <c r="C2173" s="342" t="s">
        <v>6952</v>
      </c>
      <c r="D2173" s="342" t="s">
        <v>1912</v>
      </c>
      <c r="E2173" s="342" t="s">
        <v>6950</v>
      </c>
      <c r="F2173" s="342" t="s">
        <v>7475</v>
      </c>
    </row>
    <row r="2174" spans="1:6">
      <c r="A2174" s="342" t="s">
        <v>3279</v>
      </c>
      <c r="B2174" s="342">
        <v>8.9999999999999993E-3</v>
      </c>
      <c r="C2174" s="342" t="s">
        <v>6952</v>
      </c>
      <c r="D2174" s="342" t="s">
        <v>1912</v>
      </c>
      <c r="E2174" s="342" t="s">
        <v>6950</v>
      </c>
      <c r="F2174" s="342" t="s">
        <v>7475</v>
      </c>
    </row>
    <row r="2175" spans="1:6">
      <c r="A2175" s="342" t="s">
        <v>3280</v>
      </c>
      <c r="B2175" s="342">
        <v>8.9999999999999993E-3</v>
      </c>
      <c r="C2175" s="342" t="s">
        <v>6952</v>
      </c>
      <c r="D2175" s="342" t="s">
        <v>1912</v>
      </c>
      <c r="E2175" s="342" t="s">
        <v>6950</v>
      </c>
      <c r="F2175" s="342" t="s">
        <v>7475</v>
      </c>
    </row>
    <row r="2176" spans="1:6">
      <c r="A2176" s="342" t="s">
        <v>3281</v>
      </c>
      <c r="B2176" s="342">
        <v>8.9999999999999993E-3</v>
      </c>
      <c r="C2176" s="342" t="s">
        <v>6952</v>
      </c>
      <c r="D2176" s="342" t="s">
        <v>1912</v>
      </c>
      <c r="E2176" s="342" t="s">
        <v>6950</v>
      </c>
      <c r="F2176" s="342" t="s">
        <v>7475</v>
      </c>
    </row>
    <row r="2177" spans="1:6">
      <c r="A2177" s="342" t="s">
        <v>3282</v>
      </c>
      <c r="B2177" s="342">
        <v>8.9999999999999993E-3</v>
      </c>
      <c r="C2177" s="342" t="s">
        <v>6952</v>
      </c>
      <c r="D2177" s="342" t="s">
        <v>1912</v>
      </c>
      <c r="E2177" s="342" t="s">
        <v>6950</v>
      </c>
      <c r="F2177" s="342" t="s">
        <v>7475</v>
      </c>
    </row>
    <row r="2178" spans="1:6">
      <c r="A2178" s="342" t="s">
        <v>3283</v>
      </c>
      <c r="B2178" s="342">
        <v>8.9999999999999993E-3</v>
      </c>
      <c r="C2178" s="342" t="s">
        <v>6952</v>
      </c>
      <c r="D2178" s="342" t="s">
        <v>1912</v>
      </c>
      <c r="E2178" s="342" t="s">
        <v>6950</v>
      </c>
      <c r="F2178" s="342" t="s">
        <v>7475</v>
      </c>
    </row>
    <row r="2179" spans="1:6">
      <c r="A2179" s="342" t="s">
        <v>3284</v>
      </c>
      <c r="B2179" s="342">
        <v>8.9999999999999993E-3</v>
      </c>
      <c r="C2179" s="342" t="s">
        <v>6952</v>
      </c>
      <c r="D2179" s="342" t="s">
        <v>1912</v>
      </c>
      <c r="E2179" s="342" t="s">
        <v>6950</v>
      </c>
      <c r="F2179" s="342" t="s">
        <v>7475</v>
      </c>
    </row>
    <row r="2180" spans="1:6">
      <c r="A2180" s="342" t="s">
        <v>3285</v>
      </c>
      <c r="B2180" s="342">
        <v>8.9999999999999993E-3</v>
      </c>
      <c r="C2180" s="342" t="s">
        <v>6952</v>
      </c>
      <c r="D2180" s="342" t="s">
        <v>1912</v>
      </c>
      <c r="E2180" s="342" t="s">
        <v>6950</v>
      </c>
      <c r="F2180" s="342" t="s">
        <v>7475</v>
      </c>
    </row>
    <row r="2181" spans="1:6">
      <c r="A2181" s="342" t="s">
        <v>3286</v>
      </c>
      <c r="B2181" s="342">
        <v>8.9999999999999993E-3</v>
      </c>
      <c r="C2181" s="342" t="s">
        <v>6952</v>
      </c>
      <c r="D2181" s="342" t="s">
        <v>1912</v>
      </c>
      <c r="E2181" s="342" t="s">
        <v>6950</v>
      </c>
      <c r="F2181" s="342" t="s">
        <v>7475</v>
      </c>
    </row>
    <row r="2182" spans="1:6">
      <c r="A2182" s="342" t="s">
        <v>3287</v>
      </c>
      <c r="B2182" s="342">
        <v>8.9999999999999993E-3</v>
      </c>
      <c r="C2182" s="342" t="s">
        <v>6952</v>
      </c>
      <c r="D2182" s="342" t="s">
        <v>1912</v>
      </c>
      <c r="E2182" s="342" t="s">
        <v>6950</v>
      </c>
      <c r="F2182" s="342" t="s">
        <v>7475</v>
      </c>
    </row>
    <row r="2183" spans="1:6">
      <c r="A2183" s="342" t="s">
        <v>3288</v>
      </c>
      <c r="B2183" s="342">
        <v>8.9999999999999993E-3</v>
      </c>
      <c r="C2183" s="342" t="s">
        <v>6952</v>
      </c>
      <c r="D2183" s="342" t="s">
        <v>1912</v>
      </c>
      <c r="E2183" s="342" t="s">
        <v>6950</v>
      </c>
      <c r="F2183" s="342" t="s">
        <v>7475</v>
      </c>
    </row>
    <row r="2184" spans="1:6">
      <c r="A2184" s="342" t="s">
        <v>3289</v>
      </c>
      <c r="B2184" s="342">
        <v>8.9999999999999993E-3</v>
      </c>
      <c r="C2184" s="342" t="s">
        <v>6952</v>
      </c>
      <c r="D2184" s="342" t="s">
        <v>1912</v>
      </c>
      <c r="E2184" s="342" t="s">
        <v>6950</v>
      </c>
      <c r="F2184" s="342" t="s">
        <v>7475</v>
      </c>
    </row>
    <row r="2185" spans="1:6">
      <c r="A2185" s="342" t="s">
        <v>3290</v>
      </c>
      <c r="B2185" s="342">
        <v>8.9999999999999993E-3</v>
      </c>
      <c r="C2185" s="342" t="s">
        <v>6952</v>
      </c>
      <c r="D2185" s="342" t="s">
        <v>1912</v>
      </c>
      <c r="E2185" s="342" t="s">
        <v>6950</v>
      </c>
      <c r="F2185" s="342" t="s">
        <v>7475</v>
      </c>
    </row>
    <row r="2186" spans="1:6">
      <c r="A2186" s="342" t="s">
        <v>3291</v>
      </c>
      <c r="B2186" s="342">
        <v>8.9999999999999993E-3</v>
      </c>
      <c r="C2186" s="342" t="s">
        <v>6952</v>
      </c>
      <c r="D2186" s="342" t="s">
        <v>1912</v>
      </c>
      <c r="E2186" s="342" t="s">
        <v>6950</v>
      </c>
      <c r="F2186" s="342" t="s">
        <v>7475</v>
      </c>
    </row>
    <row r="2187" spans="1:6">
      <c r="A2187" s="342" t="s">
        <v>3292</v>
      </c>
      <c r="B2187" s="342">
        <v>8.9999999999999993E-3</v>
      </c>
      <c r="C2187" s="342" t="s">
        <v>6952</v>
      </c>
      <c r="D2187" s="342" t="s">
        <v>1912</v>
      </c>
      <c r="E2187" s="342" t="s">
        <v>6950</v>
      </c>
      <c r="F2187" s="342" t="s">
        <v>7475</v>
      </c>
    </row>
    <row r="2188" spans="1:6">
      <c r="A2188" s="342" t="s">
        <v>3293</v>
      </c>
      <c r="B2188" s="342">
        <v>8.9999999999999993E-3</v>
      </c>
      <c r="C2188" s="342" t="s">
        <v>6952</v>
      </c>
      <c r="D2188" s="342" t="s">
        <v>1912</v>
      </c>
      <c r="E2188" s="342" t="s">
        <v>6950</v>
      </c>
      <c r="F2188" s="342" t="s">
        <v>7475</v>
      </c>
    </row>
    <row r="2189" spans="1:6">
      <c r="A2189" s="342" t="s">
        <v>3294</v>
      </c>
      <c r="B2189" s="342">
        <v>8.9999999999999993E-3</v>
      </c>
      <c r="C2189" s="342" t="s">
        <v>6952</v>
      </c>
      <c r="D2189" s="342" t="s">
        <v>1912</v>
      </c>
      <c r="E2189" s="342" t="s">
        <v>6950</v>
      </c>
      <c r="F2189" s="342" t="s">
        <v>7475</v>
      </c>
    </row>
    <row r="2190" spans="1:6">
      <c r="A2190" s="342" t="s">
        <v>3295</v>
      </c>
      <c r="B2190" s="342">
        <v>8.9999999999999993E-3</v>
      </c>
      <c r="C2190" s="342" t="s">
        <v>6952</v>
      </c>
      <c r="D2190" s="342" t="s">
        <v>1912</v>
      </c>
      <c r="E2190" s="342" t="s">
        <v>6950</v>
      </c>
      <c r="F2190" s="342" t="s">
        <v>7475</v>
      </c>
    </row>
    <row r="2191" spans="1:6">
      <c r="A2191" s="342" t="s">
        <v>3296</v>
      </c>
      <c r="B2191" s="342">
        <v>8.9999999999999993E-3</v>
      </c>
      <c r="C2191" s="342" t="s">
        <v>6952</v>
      </c>
      <c r="D2191" s="342" t="s">
        <v>1912</v>
      </c>
      <c r="E2191" s="342" t="s">
        <v>6950</v>
      </c>
      <c r="F2191" s="342" t="s">
        <v>7475</v>
      </c>
    </row>
    <row r="2192" spans="1:6">
      <c r="A2192" s="342" t="s">
        <v>3297</v>
      </c>
      <c r="B2192" s="342">
        <v>8.9999999999999993E-3</v>
      </c>
      <c r="C2192" s="342" t="s">
        <v>6952</v>
      </c>
      <c r="D2192" s="342" t="s">
        <v>1912</v>
      </c>
      <c r="E2192" s="342" t="s">
        <v>6950</v>
      </c>
      <c r="F2192" s="342" t="s">
        <v>7475</v>
      </c>
    </row>
    <row r="2193" spans="1:6">
      <c r="A2193" s="342" t="s">
        <v>3298</v>
      </c>
      <c r="B2193" s="342">
        <v>8.9999999999999993E-3</v>
      </c>
      <c r="C2193" s="342" t="s">
        <v>6952</v>
      </c>
      <c r="D2193" s="342" t="s">
        <v>1912</v>
      </c>
      <c r="E2193" s="342" t="s">
        <v>6950</v>
      </c>
      <c r="F2193" s="342" t="s">
        <v>7475</v>
      </c>
    </row>
    <row r="2194" spans="1:6">
      <c r="A2194" s="342" t="s">
        <v>3299</v>
      </c>
      <c r="B2194" s="342">
        <v>8.9999999999999993E-3</v>
      </c>
      <c r="C2194" s="342" t="s">
        <v>6952</v>
      </c>
      <c r="D2194" s="342" t="s">
        <v>1912</v>
      </c>
      <c r="E2194" s="342" t="s">
        <v>6950</v>
      </c>
      <c r="F2194" s="342" t="s">
        <v>7475</v>
      </c>
    </row>
    <row r="2195" spans="1:6">
      <c r="A2195" s="342" t="s">
        <v>3300</v>
      </c>
      <c r="B2195" s="342">
        <v>8.9999999999999993E-3</v>
      </c>
      <c r="C2195" s="342" t="s">
        <v>6952</v>
      </c>
      <c r="D2195" s="342" t="s">
        <v>1912</v>
      </c>
      <c r="E2195" s="342" t="s">
        <v>6950</v>
      </c>
      <c r="F2195" s="342" t="s">
        <v>7475</v>
      </c>
    </row>
    <row r="2196" spans="1:6">
      <c r="A2196" s="342" t="s">
        <v>3301</v>
      </c>
      <c r="B2196" s="342">
        <v>8.9999999999999993E-3</v>
      </c>
      <c r="C2196" s="342" t="s">
        <v>6952</v>
      </c>
      <c r="D2196" s="342" t="s">
        <v>1912</v>
      </c>
      <c r="E2196" s="342" t="s">
        <v>6950</v>
      </c>
      <c r="F2196" s="342" t="s">
        <v>7475</v>
      </c>
    </row>
    <row r="2197" spans="1:6">
      <c r="A2197" s="342" t="s">
        <v>3302</v>
      </c>
      <c r="B2197" s="342">
        <v>8.9999999999999993E-3</v>
      </c>
      <c r="C2197" s="342" t="s">
        <v>6952</v>
      </c>
      <c r="D2197" s="342" t="s">
        <v>1912</v>
      </c>
      <c r="E2197" s="342" t="s">
        <v>6950</v>
      </c>
      <c r="F2197" s="342" t="s">
        <v>7475</v>
      </c>
    </row>
    <row r="2198" spans="1:6">
      <c r="A2198" s="342" t="s">
        <v>3303</v>
      </c>
      <c r="B2198" s="342">
        <v>8.9999999999999993E-3</v>
      </c>
      <c r="C2198" s="342" t="s">
        <v>6952</v>
      </c>
      <c r="D2198" s="342" t="s">
        <v>1912</v>
      </c>
      <c r="E2198" s="342" t="s">
        <v>6950</v>
      </c>
      <c r="F2198" s="342" t="s">
        <v>7475</v>
      </c>
    </row>
    <row r="2199" spans="1:6">
      <c r="A2199" s="342" t="s">
        <v>3304</v>
      </c>
      <c r="B2199" s="342">
        <v>8.9999999999999993E-3</v>
      </c>
      <c r="C2199" s="342" t="s">
        <v>6952</v>
      </c>
      <c r="D2199" s="342" t="s">
        <v>1912</v>
      </c>
      <c r="E2199" s="342" t="s">
        <v>6950</v>
      </c>
      <c r="F2199" s="342" t="s">
        <v>7475</v>
      </c>
    </row>
    <row r="2200" spans="1:6">
      <c r="A2200" s="342" t="s">
        <v>3305</v>
      </c>
      <c r="B2200" s="342">
        <v>8.9999999999999993E-3</v>
      </c>
      <c r="C2200" s="342" t="s">
        <v>6952</v>
      </c>
      <c r="D2200" s="342" t="s">
        <v>1912</v>
      </c>
      <c r="E2200" s="342" t="s">
        <v>6950</v>
      </c>
      <c r="F2200" s="342" t="s">
        <v>7475</v>
      </c>
    </row>
    <row r="2201" spans="1:6">
      <c r="A2201" s="342" t="s">
        <v>3306</v>
      </c>
      <c r="B2201" s="342">
        <v>1E-3</v>
      </c>
      <c r="C2201" s="342" t="s">
        <v>6959</v>
      </c>
      <c r="D2201" s="342" t="s">
        <v>6960</v>
      </c>
      <c r="E2201" s="342" t="s">
        <v>6950</v>
      </c>
      <c r="F2201" s="342" t="s">
        <v>7480</v>
      </c>
    </row>
    <row r="2202" spans="1:6">
      <c r="A2202" s="342" t="s">
        <v>3307</v>
      </c>
      <c r="B2202" s="342">
        <v>1E-3</v>
      </c>
      <c r="C2202" s="342" t="s">
        <v>6959</v>
      </c>
      <c r="D2202" s="342" t="s">
        <v>6960</v>
      </c>
      <c r="E2202" s="342" t="s">
        <v>6950</v>
      </c>
      <c r="F2202" s="342" t="s">
        <v>7480</v>
      </c>
    </row>
    <row r="2203" spans="1:6">
      <c r="A2203" s="342" t="s">
        <v>3308</v>
      </c>
      <c r="B2203" s="342">
        <v>1E-3</v>
      </c>
      <c r="C2203" s="342" t="s">
        <v>6959</v>
      </c>
      <c r="D2203" s="342" t="s">
        <v>6960</v>
      </c>
      <c r="E2203" s="342" t="s">
        <v>6950</v>
      </c>
      <c r="F2203" s="342" t="s">
        <v>7480</v>
      </c>
    </row>
    <row r="2204" spans="1:6">
      <c r="A2204" s="342" t="s">
        <v>3309</v>
      </c>
      <c r="B2204" s="342">
        <v>1E-3</v>
      </c>
      <c r="C2204" s="342" t="s">
        <v>6959</v>
      </c>
      <c r="D2204" s="342" t="s">
        <v>6960</v>
      </c>
      <c r="E2204" s="342" t="s">
        <v>6950</v>
      </c>
      <c r="F2204" s="342" t="s">
        <v>7480</v>
      </c>
    </row>
    <row r="2205" spans="1:6">
      <c r="A2205" s="342" t="s">
        <v>3310</v>
      </c>
      <c r="B2205" s="342">
        <v>8.9999999999999993E-3</v>
      </c>
      <c r="C2205" s="342" t="s">
        <v>6952</v>
      </c>
      <c r="D2205" s="342" t="s">
        <v>1912</v>
      </c>
      <c r="E2205" s="342" t="s">
        <v>6950</v>
      </c>
      <c r="F2205" s="342" t="s">
        <v>7475</v>
      </c>
    </row>
    <row r="2206" spans="1:6">
      <c r="A2206" s="342" t="s">
        <v>3311</v>
      </c>
      <c r="B2206" s="342">
        <v>8.9999999999999993E-3</v>
      </c>
      <c r="C2206" s="342" t="s">
        <v>6952</v>
      </c>
      <c r="D2206" s="342" t="s">
        <v>1912</v>
      </c>
      <c r="E2206" s="342" t="s">
        <v>6950</v>
      </c>
      <c r="F2206" s="342" t="s">
        <v>7475</v>
      </c>
    </row>
    <row r="2207" spans="1:6">
      <c r="A2207" s="342" t="s">
        <v>3312</v>
      </c>
      <c r="B2207" s="342">
        <v>8.9999999999999993E-3</v>
      </c>
      <c r="C2207" s="342" t="s">
        <v>6952</v>
      </c>
      <c r="D2207" s="342" t="s">
        <v>1912</v>
      </c>
      <c r="E2207" s="342" t="s">
        <v>6950</v>
      </c>
      <c r="F2207" s="342" t="s">
        <v>7475</v>
      </c>
    </row>
    <row r="2208" spans="1:6">
      <c r="A2208" s="342" t="s">
        <v>3313</v>
      </c>
      <c r="B2208" s="342">
        <v>8.9999999999999993E-3</v>
      </c>
      <c r="C2208" s="342" t="s">
        <v>6952</v>
      </c>
      <c r="D2208" s="342" t="s">
        <v>1912</v>
      </c>
      <c r="E2208" s="342" t="s">
        <v>6950</v>
      </c>
      <c r="F2208" s="342" t="s">
        <v>7475</v>
      </c>
    </row>
    <row r="2209" spans="1:6">
      <c r="A2209" s="342" t="s">
        <v>3314</v>
      </c>
      <c r="B2209" s="342">
        <v>0.01</v>
      </c>
      <c r="C2209" s="342" t="s">
        <v>6953</v>
      </c>
      <c r="D2209" s="342" t="s">
        <v>1914</v>
      </c>
      <c r="E2209" s="342" t="s">
        <v>6950</v>
      </c>
      <c r="F2209" s="342" t="s">
        <v>7476</v>
      </c>
    </row>
    <row r="2210" spans="1:6">
      <c r="A2210" s="342" t="s">
        <v>3315</v>
      </c>
      <c r="B2210" s="342">
        <v>0.01</v>
      </c>
      <c r="C2210" s="342" t="s">
        <v>6951</v>
      </c>
      <c r="D2210" s="342" t="s">
        <v>477</v>
      </c>
      <c r="E2210" s="342" t="s">
        <v>6950</v>
      </c>
      <c r="F2210" s="342" t="s">
        <v>7474</v>
      </c>
    </row>
    <row r="2211" spans="1:6">
      <c r="A2211" s="342" t="s">
        <v>3316</v>
      </c>
      <c r="B2211" s="342">
        <v>0.01</v>
      </c>
      <c r="C2211" s="342" t="s">
        <v>6951</v>
      </c>
      <c r="D2211" s="342" t="s">
        <v>477</v>
      </c>
      <c r="E2211" s="342" t="s">
        <v>6950</v>
      </c>
      <c r="F2211" s="342" t="s">
        <v>7474</v>
      </c>
    </row>
    <row r="2212" spans="1:6">
      <c r="A2212" s="342" t="s">
        <v>3317</v>
      </c>
      <c r="B2212" s="342">
        <v>1E-3</v>
      </c>
      <c r="C2212" s="342" t="s">
        <v>6959</v>
      </c>
      <c r="D2212" s="342" t="s">
        <v>6960</v>
      </c>
      <c r="E2212" s="342" t="s">
        <v>6950</v>
      </c>
      <c r="F2212" s="342" t="s">
        <v>7480</v>
      </c>
    </row>
    <row r="2213" spans="1:6">
      <c r="A2213" s="342" t="s">
        <v>3318</v>
      </c>
      <c r="B2213" s="342">
        <v>0.1</v>
      </c>
      <c r="C2213" s="342" t="s">
        <v>6966</v>
      </c>
      <c r="D2213" s="342" t="s">
        <v>1968</v>
      </c>
      <c r="E2213" s="342" t="s">
        <v>6950</v>
      </c>
      <c r="F2213" s="342" t="s">
        <v>7484</v>
      </c>
    </row>
    <row r="2214" spans="1:6">
      <c r="A2214" s="342" t="s">
        <v>3553</v>
      </c>
      <c r="B2214" s="342">
        <v>0.1</v>
      </c>
      <c r="C2214" s="342" t="s">
        <v>6992</v>
      </c>
      <c r="D2214" s="342" t="s">
        <v>6993</v>
      </c>
      <c r="E2214" s="342" t="s">
        <v>6950</v>
      </c>
      <c r="F2214" s="342" t="s">
        <v>7494</v>
      </c>
    </row>
    <row r="2215" spans="1:6">
      <c r="A2215" s="342" t="s">
        <v>3554</v>
      </c>
      <c r="B2215" s="342">
        <v>0.1</v>
      </c>
      <c r="C2215" s="342" t="s">
        <v>6992</v>
      </c>
      <c r="D2215" s="342" t="s">
        <v>6993</v>
      </c>
      <c r="E2215" s="342" t="s">
        <v>6950</v>
      </c>
      <c r="F2215" s="342" t="s">
        <v>7494</v>
      </c>
    </row>
    <row r="2216" spans="1:6">
      <c r="A2216" s="342" t="s">
        <v>4903</v>
      </c>
      <c r="B2216" s="342">
        <v>1E-3</v>
      </c>
      <c r="C2216" s="342" t="s">
        <v>6948</v>
      </c>
      <c r="D2216" s="342" t="s">
        <v>6949</v>
      </c>
      <c r="E2216" s="342" t="s">
        <v>6950</v>
      </c>
      <c r="F2216" s="342" t="s">
        <v>7473</v>
      </c>
    </row>
    <row r="2217" spans="1:6">
      <c r="A2217" s="342" t="s">
        <v>3319</v>
      </c>
      <c r="B2217" s="342">
        <v>0.1</v>
      </c>
      <c r="C2217" s="342" t="s">
        <v>6966</v>
      </c>
      <c r="D2217" s="342" t="s">
        <v>1968</v>
      </c>
      <c r="E2217" s="342" t="s">
        <v>6950</v>
      </c>
      <c r="F2217" s="342" t="s">
        <v>7484</v>
      </c>
    </row>
    <row r="2218" spans="1:6">
      <c r="A2218" s="342" t="s">
        <v>3320</v>
      </c>
      <c r="B2218" s="342">
        <v>8.9999999999999993E-3</v>
      </c>
      <c r="C2218" s="342" t="s">
        <v>6952</v>
      </c>
      <c r="D2218" s="342" t="s">
        <v>1912</v>
      </c>
      <c r="E2218" s="342" t="s">
        <v>6950</v>
      </c>
      <c r="F2218" s="342" t="s">
        <v>7475</v>
      </c>
    </row>
    <row r="2219" spans="1:6">
      <c r="A2219" s="342" t="s">
        <v>3321</v>
      </c>
      <c r="B2219" s="342">
        <v>8.9999999999999993E-3</v>
      </c>
      <c r="C2219" s="342" t="s">
        <v>6952</v>
      </c>
      <c r="D2219" s="342" t="s">
        <v>1912</v>
      </c>
      <c r="E2219" s="342" t="s">
        <v>6950</v>
      </c>
      <c r="F2219" s="342" t="s">
        <v>7475</v>
      </c>
    </row>
    <row r="2220" spans="1:6">
      <c r="A2220" s="342" t="s">
        <v>3322</v>
      </c>
      <c r="B2220" s="342">
        <v>8.9999999999999993E-3</v>
      </c>
      <c r="C2220" s="342" t="s">
        <v>6952</v>
      </c>
      <c r="D2220" s="342" t="s">
        <v>1912</v>
      </c>
      <c r="E2220" s="342" t="s">
        <v>6950</v>
      </c>
      <c r="F2220" s="342" t="s">
        <v>7475</v>
      </c>
    </row>
    <row r="2221" spans="1:6">
      <c r="A2221" s="342" t="s">
        <v>3323</v>
      </c>
      <c r="B2221" s="342">
        <v>8.9999999999999993E-3</v>
      </c>
      <c r="C2221" s="342" t="s">
        <v>6952</v>
      </c>
      <c r="D2221" s="342" t="s">
        <v>1912</v>
      </c>
      <c r="E2221" s="342" t="s">
        <v>6950</v>
      </c>
      <c r="F2221" s="342" t="s">
        <v>7475</v>
      </c>
    </row>
    <row r="2222" spans="1:6">
      <c r="A2222" s="342" t="s">
        <v>3324</v>
      </c>
      <c r="B2222" s="342">
        <v>1E-3</v>
      </c>
      <c r="C2222" s="342" t="s">
        <v>6959</v>
      </c>
      <c r="D2222" s="342" t="s">
        <v>6960</v>
      </c>
      <c r="E2222" s="342" t="s">
        <v>6950</v>
      </c>
      <c r="F2222" s="342" t="s">
        <v>7480</v>
      </c>
    </row>
    <row r="2223" spans="1:6">
      <c r="A2223" s="342" t="s">
        <v>3325</v>
      </c>
      <c r="B2223" s="342">
        <v>1E-3</v>
      </c>
      <c r="C2223" s="342" t="s">
        <v>6959</v>
      </c>
      <c r="D2223" s="342" t="s">
        <v>6960</v>
      </c>
      <c r="E2223" s="342" t="s">
        <v>6950</v>
      </c>
      <c r="F2223" s="342" t="s">
        <v>7480</v>
      </c>
    </row>
    <row r="2224" spans="1:6">
      <c r="A2224" s="342" t="s">
        <v>3326</v>
      </c>
      <c r="B2224" s="342">
        <v>8.9999999999999993E-3</v>
      </c>
      <c r="C2224" s="342" t="s">
        <v>6952</v>
      </c>
      <c r="D2224" s="342" t="s">
        <v>1912</v>
      </c>
      <c r="E2224" s="342" t="s">
        <v>6950</v>
      </c>
      <c r="F2224" s="342" t="s">
        <v>7475</v>
      </c>
    </row>
    <row r="2225" spans="1:6">
      <c r="A2225" s="342" t="s">
        <v>7446</v>
      </c>
      <c r="B2225" s="342">
        <v>1E-3</v>
      </c>
      <c r="C2225" s="342" t="s">
        <v>6948</v>
      </c>
      <c r="D2225" s="342" t="s">
        <v>6949</v>
      </c>
      <c r="E2225" s="342" t="s">
        <v>6950</v>
      </c>
      <c r="F2225" s="342" t="s">
        <v>7473</v>
      </c>
    </row>
    <row r="2226" spans="1:6">
      <c r="A2226" s="342" t="s">
        <v>3327</v>
      </c>
      <c r="B2226" s="342">
        <v>0.1</v>
      </c>
      <c r="C2226" s="342" t="s">
        <v>6958</v>
      </c>
      <c r="D2226" s="342" t="s">
        <v>1943</v>
      </c>
      <c r="E2226" s="342" t="s">
        <v>6950</v>
      </c>
      <c r="F2226" s="342" t="s">
        <v>7479</v>
      </c>
    </row>
    <row r="2227" spans="1:6">
      <c r="A2227" s="342" t="s">
        <v>7447</v>
      </c>
      <c r="B2227" s="342">
        <v>1E-3</v>
      </c>
      <c r="C2227" s="342" t="s">
        <v>6948</v>
      </c>
      <c r="D2227" s="342" t="s">
        <v>6949</v>
      </c>
      <c r="E2227" s="342" t="s">
        <v>6950</v>
      </c>
      <c r="F2227" s="342" t="s">
        <v>7473</v>
      </c>
    </row>
    <row r="2228" spans="1:6">
      <c r="A2228" s="342" t="s">
        <v>4915</v>
      </c>
      <c r="B2228" s="342">
        <v>1E-3</v>
      </c>
      <c r="C2228" s="342" t="s">
        <v>6948</v>
      </c>
      <c r="D2228" s="342" t="s">
        <v>6949</v>
      </c>
      <c r="E2228" s="342" t="s">
        <v>6950</v>
      </c>
      <c r="F2228" s="342" t="s">
        <v>7473</v>
      </c>
    </row>
    <row r="2229" spans="1:6">
      <c r="A2229" s="342" t="s">
        <v>3328</v>
      </c>
      <c r="B2229" s="342">
        <v>8.9999999999999993E-3</v>
      </c>
      <c r="C2229" s="342" t="s">
        <v>6952</v>
      </c>
      <c r="D2229" s="342" t="s">
        <v>1912</v>
      </c>
      <c r="E2229" s="342" t="s">
        <v>6950</v>
      </c>
      <c r="F2229" s="342" t="s">
        <v>7475</v>
      </c>
    </row>
    <row r="2230" spans="1:6">
      <c r="A2230" s="342" t="s">
        <v>3329</v>
      </c>
      <c r="B2230" s="342">
        <v>8.9999999999999993E-3</v>
      </c>
      <c r="C2230" s="342" t="s">
        <v>6952</v>
      </c>
      <c r="D2230" s="342" t="s">
        <v>1912</v>
      </c>
      <c r="E2230" s="342" t="s">
        <v>6950</v>
      </c>
      <c r="F2230" s="342" t="s">
        <v>7475</v>
      </c>
    </row>
    <row r="2231" spans="1:6">
      <c r="A2231" s="342" t="s">
        <v>3330</v>
      </c>
      <c r="B2231" s="342">
        <v>8.9999999999999993E-3</v>
      </c>
      <c r="C2231" s="342" t="s">
        <v>6952</v>
      </c>
      <c r="D2231" s="342" t="s">
        <v>1912</v>
      </c>
      <c r="E2231" s="342" t="s">
        <v>6950</v>
      </c>
      <c r="F2231" s="342" t="s">
        <v>7475</v>
      </c>
    </row>
    <row r="2232" spans="1:6">
      <c r="A2232" s="342" t="s">
        <v>3331</v>
      </c>
      <c r="B2232" s="342">
        <v>0.1</v>
      </c>
      <c r="C2232" s="342" t="s">
        <v>6966</v>
      </c>
      <c r="D2232" s="342" t="s">
        <v>1968</v>
      </c>
      <c r="E2232" s="342" t="s">
        <v>6950</v>
      </c>
      <c r="F2232" s="342" t="s">
        <v>7484</v>
      </c>
    </row>
    <row r="2233" spans="1:6">
      <c r="A2233" s="342" t="s">
        <v>3332</v>
      </c>
      <c r="B2233" s="342">
        <v>8.9999999999999993E-3</v>
      </c>
      <c r="C2233" s="342" t="s">
        <v>6952</v>
      </c>
      <c r="D2233" s="342" t="s">
        <v>1912</v>
      </c>
      <c r="E2233" s="342" t="s">
        <v>6950</v>
      </c>
      <c r="F2233" s="342" t="s">
        <v>7475</v>
      </c>
    </row>
    <row r="2234" spans="1:6">
      <c r="A2234" s="342" t="s">
        <v>4918</v>
      </c>
      <c r="B2234" s="342">
        <v>1E-3</v>
      </c>
      <c r="C2234" s="342" t="s">
        <v>6948</v>
      </c>
      <c r="D2234" s="342" t="s">
        <v>6949</v>
      </c>
      <c r="E2234" s="342" t="s">
        <v>6950</v>
      </c>
      <c r="F2234" s="342" t="s">
        <v>7473</v>
      </c>
    </row>
    <row r="2235" spans="1:6">
      <c r="A2235" s="342" t="s">
        <v>3333</v>
      </c>
      <c r="B2235" s="342">
        <v>8.9999999999999993E-3</v>
      </c>
      <c r="C2235" s="342" t="s">
        <v>6952</v>
      </c>
      <c r="D2235" s="342" t="s">
        <v>1912</v>
      </c>
      <c r="E2235" s="342" t="s">
        <v>6950</v>
      </c>
      <c r="F2235" s="342" t="s">
        <v>7475</v>
      </c>
    </row>
    <row r="2236" spans="1:6">
      <c r="A2236" s="342" t="s">
        <v>7448</v>
      </c>
      <c r="B2236" s="342">
        <v>1E-3</v>
      </c>
      <c r="C2236" s="342" t="s">
        <v>6948</v>
      </c>
      <c r="D2236" s="342" t="s">
        <v>6949</v>
      </c>
      <c r="E2236" s="342" t="s">
        <v>6950</v>
      </c>
      <c r="F2236" s="342" t="s">
        <v>7473</v>
      </c>
    </row>
    <row r="2237" spans="1:6">
      <c r="A2237" s="342" t="s">
        <v>7449</v>
      </c>
      <c r="B2237" s="342">
        <v>0.1</v>
      </c>
      <c r="C2237" s="342" t="s">
        <v>7092</v>
      </c>
      <c r="D2237" s="342" t="s">
        <v>7093</v>
      </c>
      <c r="E2237" s="342" t="s">
        <v>6950</v>
      </c>
      <c r="F2237" s="342" t="s">
        <v>7502</v>
      </c>
    </row>
    <row r="2238" spans="1:6">
      <c r="A2238" s="342" t="s">
        <v>3334</v>
      </c>
      <c r="B2238" s="342">
        <v>8.9999999999999993E-3</v>
      </c>
      <c r="C2238" s="342" t="s">
        <v>6952</v>
      </c>
      <c r="D2238" s="342" t="s">
        <v>1912</v>
      </c>
      <c r="E2238" s="342" t="s">
        <v>6950</v>
      </c>
      <c r="F2238" s="342" t="s">
        <v>7475</v>
      </c>
    </row>
    <row r="2239" spans="1:6">
      <c r="A2239" s="342" t="s">
        <v>3335</v>
      </c>
      <c r="B2239" s="342">
        <v>8.9999999999999993E-3</v>
      </c>
      <c r="C2239" s="342" t="s">
        <v>6952</v>
      </c>
      <c r="D2239" s="342" t="s">
        <v>1912</v>
      </c>
      <c r="E2239" s="342" t="s">
        <v>6950</v>
      </c>
      <c r="F2239" s="342" t="s">
        <v>7475</v>
      </c>
    </row>
    <row r="2240" spans="1:6">
      <c r="A2240" s="342" t="s">
        <v>4931</v>
      </c>
      <c r="B2240" s="342">
        <v>1E-3</v>
      </c>
      <c r="C2240" s="342" t="s">
        <v>6948</v>
      </c>
      <c r="D2240" s="342" t="s">
        <v>6949</v>
      </c>
      <c r="E2240" s="342" t="s">
        <v>6950</v>
      </c>
      <c r="F2240" s="342" t="s">
        <v>7473</v>
      </c>
    </row>
    <row r="2241" spans="1:6">
      <c r="A2241" s="342" t="s">
        <v>4951</v>
      </c>
      <c r="B2241" s="342">
        <v>1E-3</v>
      </c>
      <c r="C2241" s="342" t="s">
        <v>6948</v>
      </c>
      <c r="D2241" s="342" t="s">
        <v>6949</v>
      </c>
      <c r="E2241" s="342" t="s">
        <v>6950</v>
      </c>
      <c r="F2241" s="342" t="s">
        <v>7473</v>
      </c>
    </row>
    <row r="2242" spans="1:6">
      <c r="A2242" s="342" t="s">
        <v>3336</v>
      </c>
      <c r="B2242" s="342">
        <v>8.9999999999999993E-3</v>
      </c>
      <c r="C2242" s="342" t="s">
        <v>6952</v>
      </c>
      <c r="D2242" s="342" t="s">
        <v>1912</v>
      </c>
      <c r="E2242" s="342" t="s">
        <v>6950</v>
      </c>
      <c r="F2242" s="342" t="s">
        <v>7475</v>
      </c>
    </row>
    <row r="2243" spans="1:6">
      <c r="A2243" s="342" t="s">
        <v>3337</v>
      </c>
      <c r="B2243" s="342">
        <v>0.1</v>
      </c>
      <c r="C2243" s="342" t="s">
        <v>6957</v>
      </c>
      <c r="D2243" s="342" t="s">
        <v>1941</v>
      </c>
      <c r="E2243" s="342" t="s">
        <v>6950</v>
      </c>
      <c r="F2243" s="342" t="s">
        <v>7478</v>
      </c>
    </row>
    <row r="2244" spans="1:6">
      <c r="A2244" s="342" t="s">
        <v>3338</v>
      </c>
      <c r="B2244" s="342">
        <v>0.1</v>
      </c>
      <c r="C2244" s="342" t="s">
        <v>6957</v>
      </c>
      <c r="D2244" s="342" t="s">
        <v>1941</v>
      </c>
      <c r="E2244" s="342" t="s">
        <v>6950</v>
      </c>
      <c r="F2244" s="342" t="s">
        <v>7478</v>
      </c>
    </row>
    <row r="2245" spans="1:6">
      <c r="A2245" s="342" t="s">
        <v>3339</v>
      </c>
      <c r="B2245" s="342">
        <v>8.9999999999999993E-3</v>
      </c>
      <c r="C2245" s="342" t="s">
        <v>6952</v>
      </c>
      <c r="D2245" s="342" t="s">
        <v>1912</v>
      </c>
      <c r="E2245" s="342" t="s">
        <v>6950</v>
      </c>
      <c r="F2245" s="342" t="s">
        <v>7475</v>
      </c>
    </row>
    <row r="2246" spans="1:6">
      <c r="A2246" s="342" t="s">
        <v>7450</v>
      </c>
      <c r="B2246" s="342">
        <v>1E-3</v>
      </c>
      <c r="C2246" s="342" t="s">
        <v>6948</v>
      </c>
      <c r="D2246" s="342" t="s">
        <v>6949</v>
      </c>
      <c r="E2246" s="342" t="s">
        <v>6950</v>
      </c>
      <c r="F2246" s="342" t="s">
        <v>7473</v>
      </c>
    </row>
    <row r="2247" spans="1:6">
      <c r="A2247" s="342" t="s">
        <v>3340</v>
      </c>
      <c r="B2247" s="342">
        <v>1E-3</v>
      </c>
      <c r="C2247" s="342" t="s">
        <v>6959</v>
      </c>
      <c r="D2247" s="342" t="s">
        <v>6960</v>
      </c>
      <c r="E2247" s="342" t="s">
        <v>6950</v>
      </c>
      <c r="F2247" s="342" t="s">
        <v>7480</v>
      </c>
    </row>
    <row r="2248" spans="1:6">
      <c r="A2248" s="342" t="s">
        <v>7451</v>
      </c>
      <c r="B2248" s="342">
        <v>1E-3</v>
      </c>
      <c r="C2248" s="342" t="s">
        <v>6948</v>
      </c>
      <c r="D2248" s="342" t="s">
        <v>6949</v>
      </c>
      <c r="E2248" s="342" t="s">
        <v>6950</v>
      </c>
      <c r="F2248" s="342" t="s">
        <v>7473</v>
      </c>
    </row>
    <row r="2249" spans="1:6">
      <c r="A2249" s="342" t="s">
        <v>3341</v>
      </c>
      <c r="B2249" s="342">
        <v>0.01</v>
      </c>
      <c r="C2249" s="342" t="s">
        <v>6951</v>
      </c>
      <c r="D2249" s="342" t="s">
        <v>477</v>
      </c>
      <c r="E2249" s="342" t="s">
        <v>6950</v>
      </c>
      <c r="F2249" s="342" t="s">
        <v>7474</v>
      </c>
    </row>
    <row r="2250" spans="1:6">
      <c r="A2250" s="342" t="s">
        <v>4961</v>
      </c>
      <c r="B2250" s="342">
        <v>1E-3</v>
      </c>
      <c r="C2250" s="342" t="s">
        <v>6948</v>
      </c>
      <c r="D2250" s="342" t="s">
        <v>6949</v>
      </c>
      <c r="E2250" s="342" t="s">
        <v>6950</v>
      </c>
      <c r="F2250" s="342" t="s">
        <v>7473</v>
      </c>
    </row>
    <row r="2251" spans="1:6">
      <c r="A2251" s="342" t="s">
        <v>3342</v>
      </c>
      <c r="B2251" s="342">
        <v>0.01</v>
      </c>
      <c r="C2251" s="342" t="s">
        <v>6951</v>
      </c>
      <c r="D2251" s="342" t="s">
        <v>477</v>
      </c>
      <c r="E2251" s="342" t="s">
        <v>6950</v>
      </c>
      <c r="F2251" s="342" t="s">
        <v>7474</v>
      </c>
    </row>
    <row r="2252" spans="1:6">
      <c r="A2252" s="342" t="s">
        <v>3343</v>
      </c>
      <c r="B2252" s="342">
        <v>0.01</v>
      </c>
      <c r="C2252" s="342" t="s">
        <v>6953</v>
      </c>
      <c r="D2252" s="342" t="s">
        <v>1914</v>
      </c>
      <c r="E2252" s="342" t="s">
        <v>6950</v>
      </c>
      <c r="F2252" s="342" t="s">
        <v>7476</v>
      </c>
    </row>
    <row r="2253" spans="1:6">
      <c r="A2253" s="342" t="s">
        <v>3344</v>
      </c>
      <c r="B2253" s="342">
        <v>8.9999999999999993E-3</v>
      </c>
      <c r="C2253" s="342" t="s">
        <v>6952</v>
      </c>
      <c r="D2253" s="342" t="s">
        <v>1912</v>
      </c>
      <c r="E2253" s="342" t="s">
        <v>6950</v>
      </c>
      <c r="F2253" s="342" t="s">
        <v>7475</v>
      </c>
    </row>
    <row r="2254" spans="1:6">
      <c r="A2254" s="342" t="s">
        <v>3345</v>
      </c>
      <c r="B2254" s="342">
        <v>8.9999999999999993E-3</v>
      </c>
      <c r="C2254" s="342" t="s">
        <v>6952</v>
      </c>
      <c r="D2254" s="342" t="s">
        <v>1912</v>
      </c>
      <c r="E2254" s="342" t="s">
        <v>6950</v>
      </c>
      <c r="F2254" s="342" t="s">
        <v>7475</v>
      </c>
    </row>
    <row r="2255" spans="1:6">
      <c r="A2255" s="342" t="s">
        <v>3346</v>
      </c>
      <c r="B2255" s="342">
        <v>8.9999999999999993E-3</v>
      </c>
      <c r="C2255" s="342" t="s">
        <v>6952</v>
      </c>
      <c r="D2255" s="342" t="s">
        <v>1912</v>
      </c>
      <c r="E2255" s="342" t="s">
        <v>6950</v>
      </c>
      <c r="F2255" s="342" t="s">
        <v>7475</v>
      </c>
    </row>
    <row r="2256" spans="1:6">
      <c r="A2256" s="342" t="s">
        <v>3347</v>
      </c>
      <c r="B2256" s="342">
        <v>1E-3</v>
      </c>
      <c r="C2256" s="342" t="s">
        <v>6959</v>
      </c>
      <c r="D2256" s="342" t="s">
        <v>6960</v>
      </c>
      <c r="E2256" s="342" t="s">
        <v>6950</v>
      </c>
      <c r="F2256" s="342" t="s">
        <v>7480</v>
      </c>
    </row>
    <row r="2257" spans="1:6">
      <c r="A2257" s="342" t="s">
        <v>3348</v>
      </c>
      <c r="B2257" s="342">
        <v>8.9999999999999993E-3</v>
      </c>
      <c r="C2257" s="342" t="s">
        <v>6952</v>
      </c>
      <c r="D2257" s="342" t="s">
        <v>1912</v>
      </c>
      <c r="E2257" s="342" t="s">
        <v>6950</v>
      </c>
      <c r="F2257" s="342" t="s">
        <v>7475</v>
      </c>
    </row>
    <row r="2258" spans="1:6">
      <c r="A2258" s="342" t="s">
        <v>3349</v>
      </c>
      <c r="B2258" s="342">
        <v>8.9999999999999993E-3</v>
      </c>
      <c r="C2258" s="342" t="s">
        <v>6952</v>
      </c>
      <c r="D2258" s="342" t="s">
        <v>1912</v>
      </c>
      <c r="E2258" s="342" t="s">
        <v>6950</v>
      </c>
      <c r="F2258" s="342" t="s">
        <v>7475</v>
      </c>
    </row>
    <row r="2259" spans="1:6">
      <c r="A2259" s="342" t="s">
        <v>3350</v>
      </c>
      <c r="B2259" s="342">
        <v>0.01</v>
      </c>
      <c r="C2259" s="342" t="s">
        <v>6953</v>
      </c>
      <c r="D2259" s="342" t="s">
        <v>1914</v>
      </c>
      <c r="E2259" s="342" t="s">
        <v>6950</v>
      </c>
      <c r="F2259" s="342" t="s">
        <v>7476</v>
      </c>
    </row>
    <row r="2260" spans="1:6">
      <c r="A2260" s="342" t="s">
        <v>3351</v>
      </c>
      <c r="B2260" s="342">
        <v>8.9999999999999993E-3</v>
      </c>
      <c r="C2260" s="342" t="s">
        <v>6952</v>
      </c>
      <c r="D2260" s="342" t="s">
        <v>1912</v>
      </c>
      <c r="E2260" s="342" t="s">
        <v>6950</v>
      </c>
      <c r="F2260" s="342" t="s">
        <v>7475</v>
      </c>
    </row>
    <row r="2261" spans="1:6">
      <c r="A2261" s="342" t="s">
        <v>3352</v>
      </c>
      <c r="B2261" s="342">
        <v>8.9999999999999993E-3</v>
      </c>
      <c r="C2261" s="342" t="s">
        <v>6952</v>
      </c>
      <c r="D2261" s="342" t="s">
        <v>1912</v>
      </c>
      <c r="E2261" s="342" t="s">
        <v>6950</v>
      </c>
      <c r="F2261" s="342" t="s">
        <v>7475</v>
      </c>
    </row>
    <row r="2262" spans="1:6">
      <c r="A2262" s="342" t="s">
        <v>3353</v>
      </c>
      <c r="B2262" s="342">
        <v>8.9999999999999993E-3</v>
      </c>
      <c r="C2262" s="342" t="s">
        <v>6952</v>
      </c>
      <c r="D2262" s="342" t="s">
        <v>1912</v>
      </c>
      <c r="E2262" s="342" t="s">
        <v>6950</v>
      </c>
      <c r="F2262" s="342" t="s">
        <v>7475</v>
      </c>
    </row>
    <row r="2263" spans="1:6">
      <c r="A2263" s="342" t="s">
        <v>3354</v>
      </c>
      <c r="B2263" s="342">
        <v>8.9999999999999993E-3</v>
      </c>
      <c r="C2263" s="342" t="s">
        <v>6952</v>
      </c>
      <c r="D2263" s="342" t="s">
        <v>1912</v>
      </c>
      <c r="E2263" s="342" t="s">
        <v>6950</v>
      </c>
      <c r="F2263" s="342" t="s">
        <v>7475</v>
      </c>
    </row>
    <row r="2264" spans="1:6">
      <c r="A2264" s="342" t="s">
        <v>3355</v>
      </c>
      <c r="B2264" s="342">
        <v>8.9999999999999993E-3</v>
      </c>
      <c r="C2264" s="342" t="s">
        <v>6952</v>
      </c>
      <c r="D2264" s="342" t="s">
        <v>1912</v>
      </c>
      <c r="E2264" s="342" t="s">
        <v>6950</v>
      </c>
      <c r="F2264" s="342" t="s">
        <v>7475</v>
      </c>
    </row>
    <row r="2265" spans="1:6">
      <c r="A2265" s="342" t="s">
        <v>3356</v>
      </c>
      <c r="B2265" s="342">
        <v>8.9999999999999993E-3</v>
      </c>
      <c r="C2265" s="342" t="s">
        <v>6952</v>
      </c>
      <c r="D2265" s="342" t="s">
        <v>1912</v>
      </c>
      <c r="E2265" s="342" t="s">
        <v>6950</v>
      </c>
      <c r="F2265" s="342" t="s">
        <v>7475</v>
      </c>
    </row>
    <row r="2266" spans="1:6">
      <c r="A2266" s="342" t="s">
        <v>3357</v>
      </c>
      <c r="B2266" s="342">
        <v>8.9999999999999993E-3</v>
      </c>
      <c r="C2266" s="342" t="s">
        <v>6952</v>
      </c>
      <c r="D2266" s="342" t="s">
        <v>1912</v>
      </c>
      <c r="E2266" s="342" t="s">
        <v>6950</v>
      </c>
      <c r="F2266" s="342" t="s">
        <v>7475</v>
      </c>
    </row>
    <row r="2267" spans="1:6">
      <c r="A2267" s="342" t="s">
        <v>3358</v>
      </c>
      <c r="B2267" s="342">
        <v>8.9999999999999993E-3</v>
      </c>
      <c r="C2267" s="342" t="s">
        <v>6952</v>
      </c>
      <c r="D2267" s="342" t="s">
        <v>1912</v>
      </c>
      <c r="E2267" s="342" t="s">
        <v>6950</v>
      </c>
      <c r="F2267" s="342" t="s">
        <v>7475</v>
      </c>
    </row>
    <row r="2268" spans="1:6">
      <c r="A2268" s="342" t="s">
        <v>3359</v>
      </c>
      <c r="B2268" s="342">
        <v>8.9999999999999993E-3</v>
      </c>
      <c r="C2268" s="342" t="s">
        <v>6952</v>
      </c>
      <c r="D2268" s="342" t="s">
        <v>1912</v>
      </c>
      <c r="E2268" s="342" t="s">
        <v>6950</v>
      </c>
      <c r="F2268" s="342" t="s">
        <v>7475</v>
      </c>
    </row>
    <row r="2269" spans="1:6">
      <c r="A2269" s="342" t="s">
        <v>3360</v>
      </c>
      <c r="B2269" s="342">
        <v>8.9999999999999993E-3</v>
      </c>
      <c r="C2269" s="342" t="s">
        <v>6952</v>
      </c>
      <c r="D2269" s="342" t="s">
        <v>1912</v>
      </c>
      <c r="E2269" s="342" t="s">
        <v>6950</v>
      </c>
      <c r="F2269" s="342" t="s">
        <v>7475</v>
      </c>
    </row>
    <row r="2270" spans="1:6">
      <c r="A2270" s="342" t="s">
        <v>3361</v>
      </c>
      <c r="B2270" s="342">
        <v>8.9999999999999993E-3</v>
      </c>
      <c r="C2270" s="342" t="s">
        <v>6952</v>
      </c>
      <c r="D2270" s="342" t="s">
        <v>1912</v>
      </c>
      <c r="E2270" s="342" t="s">
        <v>6950</v>
      </c>
      <c r="F2270" s="342" t="s">
        <v>7475</v>
      </c>
    </row>
    <row r="2271" spans="1:6">
      <c r="A2271" s="342" t="s">
        <v>3362</v>
      </c>
      <c r="B2271" s="342">
        <v>8.9999999999999993E-3</v>
      </c>
      <c r="C2271" s="342" t="s">
        <v>6952</v>
      </c>
      <c r="D2271" s="342" t="s">
        <v>1912</v>
      </c>
      <c r="E2271" s="342" t="s">
        <v>6950</v>
      </c>
      <c r="F2271" s="342" t="s">
        <v>7475</v>
      </c>
    </row>
    <row r="2272" spans="1:6">
      <c r="A2272" s="342" t="s">
        <v>3363</v>
      </c>
      <c r="B2272" s="342">
        <v>0.01</v>
      </c>
      <c r="C2272" s="342" t="s">
        <v>6953</v>
      </c>
      <c r="D2272" s="342" t="s">
        <v>1914</v>
      </c>
      <c r="E2272" s="342" t="s">
        <v>6950</v>
      </c>
      <c r="F2272" s="342" t="s">
        <v>7476</v>
      </c>
    </row>
    <row r="2273" spans="1:6">
      <c r="A2273" s="342" t="s">
        <v>3364</v>
      </c>
      <c r="B2273" s="342">
        <v>0.01</v>
      </c>
      <c r="C2273" s="342" t="s">
        <v>6953</v>
      </c>
      <c r="D2273" s="342" t="s">
        <v>1914</v>
      </c>
      <c r="E2273" s="342" t="s">
        <v>6950</v>
      </c>
      <c r="F2273" s="342" t="s">
        <v>7476</v>
      </c>
    </row>
    <row r="2274" spans="1:6">
      <c r="A2274" s="342" t="s">
        <v>7452</v>
      </c>
      <c r="B2274" s="342">
        <v>1E-3</v>
      </c>
      <c r="C2274" s="342" t="s">
        <v>6948</v>
      </c>
      <c r="D2274" s="342" t="s">
        <v>6949</v>
      </c>
      <c r="E2274" s="342" t="s">
        <v>6950</v>
      </c>
      <c r="F2274" s="342" t="s">
        <v>7473</v>
      </c>
    </row>
    <row r="2275" spans="1:6">
      <c r="A2275" s="342" t="s">
        <v>3365</v>
      </c>
      <c r="B2275" s="342">
        <v>1E-3</v>
      </c>
      <c r="C2275" s="342" t="s">
        <v>6959</v>
      </c>
      <c r="D2275" s="342" t="s">
        <v>6960</v>
      </c>
      <c r="E2275" s="342" t="s">
        <v>6950</v>
      </c>
      <c r="F2275" s="342" t="s">
        <v>7480</v>
      </c>
    </row>
    <row r="2276" spans="1:6">
      <c r="A2276" s="342" t="s">
        <v>4976</v>
      </c>
      <c r="B2276" s="342">
        <v>1E-3</v>
      </c>
      <c r="C2276" s="342" t="s">
        <v>6948</v>
      </c>
      <c r="D2276" s="342" t="s">
        <v>6949</v>
      </c>
      <c r="E2276" s="342" t="s">
        <v>6950</v>
      </c>
      <c r="F2276" s="342" t="s">
        <v>7473</v>
      </c>
    </row>
    <row r="2277" spans="1:6">
      <c r="A2277" s="342" t="s">
        <v>3366</v>
      </c>
      <c r="B2277" s="342">
        <v>8.9999999999999993E-3</v>
      </c>
      <c r="C2277" s="342" t="s">
        <v>6952</v>
      </c>
      <c r="D2277" s="342" t="s">
        <v>1912</v>
      </c>
      <c r="E2277" s="342" t="s">
        <v>6950</v>
      </c>
      <c r="F2277" s="342" t="s">
        <v>7475</v>
      </c>
    </row>
    <row r="2278" spans="1:6">
      <c r="A2278" s="342" t="s">
        <v>4977</v>
      </c>
      <c r="B2278" s="342">
        <v>1E-3</v>
      </c>
      <c r="C2278" s="342" t="s">
        <v>6948</v>
      </c>
      <c r="D2278" s="342" t="s">
        <v>6949</v>
      </c>
      <c r="E2278" s="342" t="s">
        <v>6950</v>
      </c>
      <c r="F2278" s="342" t="s">
        <v>7473</v>
      </c>
    </row>
    <row r="2279" spans="1:6">
      <c r="A2279" s="342" t="s">
        <v>3367</v>
      </c>
      <c r="B2279" s="342">
        <v>8.9999999999999993E-3</v>
      </c>
      <c r="C2279" s="342" t="s">
        <v>6952</v>
      </c>
      <c r="D2279" s="342" t="s">
        <v>1912</v>
      </c>
      <c r="E2279" s="342" t="s">
        <v>6950</v>
      </c>
      <c r="F2279" s="342" t="s">
        <v>7475</v>
      </c>
    </row>
    <row r="2280" spans="1:6">
      <c r="A2280" s="342" t="s">
        <v>3368</v>
      </c>
      <c r="B2280" s="342">
        <v>8.9999999999999993E-3</v>
      </c>
      <c r="C2280" s="342" t="s">
        <v>6952</v>
      </c>
      <c r="D2280" s="342" t="s">
        <v>1912</v>
      </c>
      <c r="E2280" s="342" t="s">
        <v>6950</v>
      </c>
      <c r="F2280" s="342" t="s">
        <v>7475</v>
      </c>
    </row>
    <row r="2281" spans="1:6">
      <c r="A2281" s="342" t="s">
        <v>3369</v>
      </c>
      <c r="B2281" s="342">
        <v>8.9999999999999993E-3</v>
      </c>
      <c r="C2281" s="342" t="s">
        <v>6952</v>
      </c>
      <c r="D2281" s="342" t="s">
        <v>1912</v>
      </c>
      <c r="E2281" s="342" t="s">
        <v>6950</v>
      </c>
      <c r="F2281" s="342" t="s">
        <v>7475</v>
      </c>
    </row>
    <row r="2282" spans="1:6">
      <c r="A2282" s="342" t="s">
        <v>3370</v>
      </c>
      <c r="B2282" s="342">
        <v>8.9999999999999993E-3</v>
      </c>
      <c r="C2282" s="342" t="s">
        <v>6952</v>
      </c>
      <c r="D2282" s="342" t="s">
        <v>1912</v>
      </c>
      <c r="E2282" s="342" t="s">
        <v>6950</v>
      </c>
      <c r="F2282" s="342" t="s">
        <v>7475</v>
      </c>
    </row>
    <row r="2283" spans="1:6">
      <c r="A2283" s="342" t="s">
        <v>3371</v>
      </c>
      <c r="B2283" s="342">
        <v>8.9999999999999993E-3</v>
      </c>
      <c r="C2283" s="342" t="s">
        <v>6952</v>
      </c>
      <c r="D2283" s="342" t="s">
        <v>1912</v>
      </c>
      <c r="E2283" s="342" t="s">
        <v>6950</v>
      </c>
      <c r="F2283" s="342" t="s">
        <v>7475</v>
      </c>
    </row>
    <row r="2284" spans="1:6">
      <c r="A2284" s="342" t="s">
        <v>3372</v>
      </c>
      <c r="B2284" s="342">
        <v>8.9999999999999993E-3</v>
      </c>
      <c r="C2284" s="342" t="s">
        <v>6952</v>
      </c>
      <c r="D2284" s="342" t="s">
        <v>1912</v>
      </c>
      <c r="E2284" s="342" t="s">
        <v>6950</v>
      </c>
      <c r="F2284" s="342" t="s">
        <v>7475</v>
      </c>
    </row>
    <row r="2285" spans="1:6">
      <c r="A2285" s="342" t="s">
        <v>3373</v>
      </c>
      <c r="B2285" s="342">
        <v>8.9999999999999993E-3</v>
      </c>
      <c r="C2285" s="342" t="s">
        <v>6952</v>
      </c>
      <c r="D2285" s="342" t="s">
        <v>1912</v>
      </c>
      <c r="E2285" s="342" t="s">
        <v>6950</v>
      </c>
      <c r="F2285" s="342" t="s">
        <v>7475</v>
      </c>
    </row>
    <row r="2286" spans="1:6">
      <c r="A2286" s="342" t="s">
        <v>3374</v>
      </c>
      <c r="B2286" s="342">
        <v>8.9999999999999993E-3</v>
      </c>
      <c r="C2286" s="342" t="s">
        <v>6952</v>
      </c>
      <c r="D2286" s="342" t="s">
        <v>1912</v>
      </c>
      <c r="E2286" s="342" t="s">
        <v>6950</v>
      </c>
      <c r="F2286" s="342" t="s">
        <v>7475</v>
      </c>
    </row>
    <row r="2287" spans="1:6">
      <c r="A2287" s="342" t="s">
        <v>3375</v>
      </c>
      <c r="B2287" s="342">
        <v>8.9999999999999993E-3</v>
      </c>
      <c r="C2287" s="342" t="s">
        <v>6952</v>
      </c>
      <c r="D2287" s="342" t="s">
        <v>1912</v>
      </c>
      <c r="E2287" s="342" t="s">
        <v>6950</v>
      </c>
      <c r="F2287" s="342" t="s">
        <v>7475</v>
      </c>
    </row>
    <row r="2288" spans="1:6">
      <c r="A2288" s="342" t="s">
        <v>3376</v>
      </c>
      <c r="B2288" s="342">
        <v>8.9999999999999993E-3</v>
      </c>
      <c r="C2288" s="342" t="s">
        <v>6952</v>
      </c>
      <c r="D2288" s="342" t="s">
        <v>1912</v>
      </c>
      <c r="E2288" s="342" t="s">
        <v>6950</v>
      </c>
      <c r="F2288" s="342" t="s">
        <v>7475</v>
      </c>
    </row>
    <row r="2289" spans="1:6">
      <c r="A2289" s="342" t="s">
        <v>3377</v>
      </c>
      <c r="B2289" s="342">
        <v>0.01</v>
      </c>
      <c r="C2289" s="342" t="s">
        <v>6953</v>
      </c>
      <c r="D2289" s="342" t="s">
        <v>1914</v>
      </c>
      <c r="E2289" s="342" t="s">
        <v>6950</v>
      </c>
      <c r="F2289" s="342" t="s">
        <v>7476</v>
      </c>
    </row>
    <row r="2290" spans="1:6">
      <c r="A2290" s="342" t="s">
        <v>3378</v>
      </c>
      <c r="B2290" s="342">
        <v>0.01</v>
      </c>
      <c r="C2290" s="342" t="s">
        <v>6953</v>
      </c>
      <c r="D2290" s="342" t="s">
        <v>1914</v>
      </c>
      <c r="E2290" s="342" t="s">
        <v>6950</v>
      </c>
      <c r="F2290" s="342" t="s">
        <v>7476</v>
      </c>
    </row>
    <row r="2291" spans="1:6">
      <c r="A2291" s="342" t="s">
        <v>3379</v>
      </c>
      <c r="B2291" s="342">
        <v>8.9999999999999993E-3</v>
      </c>
      <c r="C2291" s="342" t="s">
        <v>6952</v>
      </c>
      <c r="D2291" s="342" t="s">
        <v>1912</v>
      </c>
      <c r="E2291" s="342" t="s">
        <v>6950</v>
      </c>
      <c r="F2291" s="342" t="s">
        <v>7475</v>
      </c>
    </row>
    <row r="2292" spans="1:6">
      <c r="A2292" s="342" t="s">
        <v>3380</v>
      </c>
      <c r="B2292" s="342">
        <v>0.01</v>
      </c>
      <c r="C2292" s="342" t="s">
        <v>6953</v>
      </c>
      <c r="D2292" s="342" t="s">
        <v>1914</v>
      </c>
      <c r="E2292" s="342" t="s">
        <v>6950</v>
      </c>
      <c r="F2292" s="342" t="s">
        <v>7476</v>
      </c>
    </row>
    <row r="2293" spans="1:6">
      <c r="A2293" s="342" t="s">
        <v>7453</v>
      </c>
      <c r="B2293" s="342">
        <v>1E-3</v>
      </c>
      <c r="C2293" s="342" t="s">
        <v>6948</v>
      </c>
      <c r="D2293" s="342" t="s">
        <v>6949</v>
      </c>
      <c r="E2293" s="342" t="s">
        <v>6950</v>
      </c>
      <c r="F2293" s="342" t="s">
        <v>7473</v>
      </c>
    </row>
    <row r="2294" spans="1:6">
      <c r="A2294" s="342" t="s">
        <v>3381</v>
      </c>
      <c r="B2294" s="342">
        <v>8.9999999999999993E-3</v>
      </c>
      <c r="C2294" s="342" t="s">
        <v>6952</v>
      </c>
      <c r="D2294" s="342" t="s">
        <v>1912</v>
      </c>
      <c r="E2294" s="342" t="s">
        <v>6950</v>
      </c>
      <c r="F2294" s="342" t="s">
        <v>7475</v>
      </c>
    </row>
    <row r="2295" spans="1:6">
      <c r="A2295" s="342" t="s">
        <v>3382</v>
      </c>
      <c r="B2295" s="342">
        <v>0.01</v>
      </c>
      <c r="C2295" s="342" t="s">
        <v>6953</v>
      </c>
      <c r="D2295" s="342" t="s">
        <v>1914</v>
      </c>
      <c r="E2295" s="342" t="s">
        <v>6950</v>
      </c>
      <c r="F2295" s="342" t="s">
        <v>7476</v>
      </c>
    </row>
    <row r="2296" spans="1:6">
      <c r="A2296" s="342" t="s">
        <v>3383</v>
      </c>
      <c r="B2296" s="342">
        <v>8.9999999999999993E-3</v>
      </c>
      <c r="C2296" s="342" t="s">
        <v>6952</v>
      </c>
      <c r="D2296" s="342" t="s">
        <v>1912</v>
      </c>
      <c r="E2296" s="342" t="s">
        <v>6950</v>
      </c>
      <c r="F2296" s="342" t="s">
        <v>7475</v>
      </c>
    </row>
    <row r="2297" spans="1:6">
      <c r="A2297" s="342" t="s">
        <v>3384</v>
      </c>
      <c r="B2297" s="342">
        <v>0.1</v>
      </c>
      <c r="C2297" s="342" t="s">
        <v>6968</v>
      </c>
      <c r="D2297" s="342" t="s">
        <v>1975</v>
      </c>
      <c r="E2297" s="342" t="s">
        <v>6950</v>
      </c>
      <c r="F2297" s="342" t="s">
        <v>7485</v>
      </c>
    </row>
    <row r="2298" spans="1:6">
      <c r="A2298" s="342" t="s">
        <v>7454</v>
      </c>
      <c r="B2298" s="342">
        <v>1E-3</v>
      </c>
      <c r="C2298" s="342" t="s">
        <v>6948</v>
      </c>
      <c r="D2298" s="342" t="s">
        <v>6949</v>
      </c>
      <c r="E2298" s="342" t="s">
        <v>6950</v>
      </c>
      <c r="F2298" s="342" t="s">
        <v>7473</v>
      </c>
    </row>
    <row r="2299" spans="1:6">
      <c r="A2299" s="342" t="s">
        <v>7455</v>
      </c>
      <c r="B2299" s="342">
        <v>0.1</v>
      </c>
      <c r="C2299" s="342" t="s">
        <v>7011</v>
      </c>
      <c r="D2299" s="342" t="s">
        <v>7012</v>
      </c>
      <c r="E2299" s="342" t="s">
        <v>6950</v>
      </c>
      <c r="F2299" s="342" t="s">
        <v>7498</v>
      </c>
    </row>
    <row r="2300" spans="1:6">
      <c r="A2300" s="342" t="s">
        <v>3385</v>
      </c>
      <c r="B2300" s="342">
        <v>1E-3</v>
      </c>
      <c r="C2300" s="342" t="s">
        <v>6959</v>
      </c>
      <c r="D2300" s="342" t="s">
        <v>6960</v>
      </c>
      <c r="E2300" s="342" t="s">
        <v>6950</v>
      </c>
      <c r="F2300" s="342" t="s">
        <v>7480</v>
      </c>
    </row>
    <row r="2301" spans="1:6">
      <c r="A2301" s="342" t="s">
        <v>4988</v>
      </c>
      <c r="B2301" s="342">
        <v>1E-3</v>
      </c>
      <c r="C2301" s="342" t="s">
        <v>6948</v>
      </c>
      <c r="D2301" s="342" t="s">
        <v>6949</v>
      </c>
      <c r="E2301" s="342" t="s">
        <v>6950</v>
      </c>
      <c r="F2301" s="342" t="s">
        <v>7473</v>
      </c>
    </row>
    <row r="2302" spans="1:6">
      <c r="A2302" s="342" t="s">
        <v>7456</v>
      </c>
      <c r="B2302" s="342">
        <v>0.1</v>
      </c>
      <c r="C2302" s="342" t="s">
        <v>6977</v>
      </c>
      <c r="D2302" s="342" t="s">
        <v>6978</v>
      </c>
      <c r="E2302" s="342" t="s">
        <v>6950</v>
      </c>
      <c r="F2302" s="342" t="s">
        <v>7488</v>
      </c>
    </row>
    <row r="2303" spans="1:6">
      <c r="A2303" s="342" t="s">
        <v>7457</v>
      </c>
      <c r="B2303" s="342">
        <v>0.1</v>
      </c>
      <c r="C2303" s="342" t="s">
        <v>6977</v>
      </c>
      <c r="D2303" s="342" t="s">
        <v>6978</v>
      </c>
      <c r="E2303" s="342" t="s">
        <v>6950</v>
      </c>
      <c r="F2303" s="342" t="s">
        <v>7488</v>
      </c>
    </row>
    <row r="2304" spans="1:6">
      <c r="A2304" s="342" t="s">
        <v>7458</v>
      </c>
      <c r="B2304" s="342">
        <v>0.1</v>
      </c>
      <c r="C2304" s="342" t="s">
        <v>6977</v>
      </c>
      <c r="D2304" s="342" t="s">
        <v>6978</v>
      </c>
      <c r="E2304" s="342" t="s">
        <v>6950</v>
      </c>
      <c r="F2304" s="342" t="s">
        <v>7488</v>
      </c>
    </row>
    <row r="2305" spans="1:6">
      <c r="A2305" s="342" t="s">
        <v>7459</v>
      </c>
      <c r="B2305" s="342">
        <v>0.1</v>
      </c>
      <c r="C2305" s="342" t="s">
        <v>6977</v>
      </c>
      <c r="D2305" s="342" t="s">
        <v>6978</v>
      </c>
      <c r="E2305" s="342" t="s">
        <v>6950</v>
      </c>
      <c r="F2305" s="342" t="s">
        <v>7488</v>
      </c>
    </row>
    <row r="2306" spans="1:6">
      <c r="A2306" s="342" t="s">
        <v>7460</v>
      </c>
      <c r="B2306" s="342">
        <v>0.1</v>
      </c>
      <c r="C2306" s="342" t="s">
        <v>6977</v>
      </c>
      <c r="D2306" s="342" t="s">
        <v>6978</v>
      </c>
      <c r="E2306" s="342" t="s">
        <v>6950</v>
      </c>
      <c r="F2306" s="342" t="s">
        <v>7488</v>
      </c>
    </row>
    <row r="2307" spans="1:6">
      <c r="A2307" s="342" t="s">
        <v>7461</v>
      </c>
      <c r="B2307" s="342">
        <v>0.1</v>
      </c>
      <c r="C2307" s="342" t="s">
        <v>6977</v>
      </c>
      <c r="D2307" s="342" t="s">
        <v>6978</v>
      </c>
      <c r="E2307" s="342" t="s">
        <v>6950</v>
      </c>
      <c r="F2307" s="342" t="s">
        <v>7488</v>
      </c>
    </row>
    <row r="2308" spans="1:6">
      <c r="A2308" s="342" t="s">
        <v>3386</v>
      </c>
      <c r="B2308" s="342">
        <v>8.9999999999999993E-3</v>
      </c>
      <c r="C2308" s="342" t="s">
        <v>6952</v>
      </c>
      <c r="D2308" s="342" t="s">
        <v>1912</v>
      </c>
      <c r="E2308" s="342" t="s">
        <v>6950</v>
      </c>
      <c r="F2308" s="342" t="s">
        <v>7475</v>
      </c>
    </row>
    <row r="2309" spans="1:6">
      <c r="A2309" s="342" t="s">
        <v>3387</v>
      </c>
      <c r="B2309" s="342">
        <v>0.1</v>
      </c>
      <c r="C2309" s="342" t="s">
        <v>6995</v>
      </c>
      <c r="D2309" s="342" t="s">
        <v>2090</v>
      </c>
      <c r="E2309" s="342" t="s">
        <v>6950</v>
      </c>
      <c r="F2309" s="342" t="s">
        <v>7495</v>
      </c>
    </row>
    <row r="2310" spans="1:6">
      <c r="A2310" s="342" t="s">
        <v>3388</v>
      </c>
      <c r="B2310" s="342">
        <v>0.1</v>
      </c>
      <c r="C2310" s="342" t="s">
        <v>6964</v>
      </c>
      <c r="D2310" s="342" t="s">
        <v>6965</v>
      </c>
      <c r="E2310" s="342" t="s">
        <v>6950</v>
      </c>
      <c r="F2310" s="342" t="s">
        <v>7483</v>
      </c>
    </row>
    <row r="2311" spans="1:6">
      <c r="A2311" s="342" t="s">
        <v>4997</v>
      </c>
      <c r="B2311" s="342">
        <v>1E-3</v>
      </c>
      <c r="C2311" s="342" t="s">
        <v>6948</v>
      </c>
      <c r="D2311" s="342" t="s">
        <v>6949</v>
      </c>
      <c r="E2311" s="342" t="s">
        <v>6950</v>
      </c>
      <c r="F2311" s="342" t="s">
        <v>7473</v>
      </c>
    </row>
    <row r="2312" spans="1:6">
      <c r="A2312" s="342" t="s">
        <v>3389</v>
      </c>
      <c r="B2312" s="342">
        <v>8.9999999999999993E-3</v>
      </c>
      <c r="C2312" s="342" t="s">
        <v>6952</v>
      </c>
      <c r="D2312" s="342" t="s">
        <v>1912</v>
      </c>
      <c r="E2312" s="342" t="s">
        <v>6950</v>
      </c>
      <c r="F2312" s="342" t="s">
        <v>7475</v>
      </c>
    </row>
    <row r="2313" spans="1:6">
      <c r="A2313" s="342" t="s">
        <v>3390</v>
      </c>
      <c r="B2313" s="342">
        <v>1</v>
      </c>
      <c r="C2313" s="342" t="s">
        <v>7262</v>
      </c>
      <c r="D2313" s="342" t="s">
        <v>2864</v>
      </c>
      <c r="E2313" s="342" t="s">
        <v>6950</v>
      </c>
      <c r="F2313" s="342" t="s">
        <v>7504</v>
      </c>
    </row>
    <row r="2314" spans="1:6">
      <c r="A2314" s="342" t="s">
        <v>3391</v>
      </c>
      <c r="B2314" s="342">
        <v>0.1</v>
      </c>
      <c r="C2314" s="342" t="s">
        <v>6957</v>
      </c>
      <c r="D2314" s="342" t="s">
        <v>1941</v>
      </c>
      <c r="E2314" s="342" t="s">
        <v>6950</v>
      </c>
      <c r="F2314" s="342" t="s">
        <v>7478</v>
      </c>
    </row>
    <row r="2315" spans="1:6">
      <c r="A2315" s="342" t="s">
        <v>3392</v>
      </c>
      <c r="B2315" s="342">
        <v>0.1</v>
      </c>
      <c r="C2315" s="342" t="s">
        <v>6966</v>
      </c>
      <c r="D2315" s="342" t="s">
        <v>1968</v>
      </c>
      <c r="E2315" s="342" t="s">
        <v>6950</v>
      </c>
      <c r="F2315" s="342" t="s">
        <v>7484</v>
      </c>
    </row>
    <row r="2316" spans="1:6">
      <c r="A2316" s="342" t="s">
        <v>3393</v>
      </c>
      <c r="B2316" s="342">
        <v>0.1</v>
      </c>
      <c r="C2316" s="342" t="s">
        <v>6957</v>
      </c>
      <c r="D2316" s="342" t="s">
        <v>1941</v>
      </c>
      <c r="E2316" s="342" t="s">
        <v>6950</v>
      </c>
      <c r="F2316" s="342" t="s">
        <v>7478</v>
      </c>
    </row>
    <row r="2317" spans="1:6">
      <c r="A2317" s="342" t="s">
        <v>3394</v>
      </c>
      <c r="B2317" s="342">
        <v>0.1</v>
      </c>
      <c r="C2317" s="342" t="s">
        <v>6957</v>
      </c>
      <c r="D2317" s="342" t="s">
        <v>1941</v>
      </c>
      <c r="E2317" s="342" t="s">
        <v>6950</v>
      </c>
      <c r="F2317" s="342" t="s">
        <v>7478</v>
      </c>
    </row>
    <row r="2318" spans="1:6">
      <c r="A2318" s="342" t="s">
        <v>3395</v>
      </c>
      <c r="B2318" s="342">
        <v>0.1</v>
      </c>
      <c r="C2318" s="342" t="s">
        <v>6957</v>
      </c>
      <c r="D2318" s="342" t="s">
        <v>1941</v>
      </c>
      <c r="E2318" s="342" t="s">
        <v>6950</v>
      </c>
      <c r="F2318" s="342" t="s">
        <v>7478</v>
      </c>
    </row>
    <row r="2319" spans="1:6">
      <c r="A2319" s="342" t="s">
        <v>3396</v>
      </c>
      <c r="B2319" s="342">
        <v>0.1</v>
      </c>
      <c r="C2319" s="342" t="s">
        <v>6957</v>
      </c>
      <c r="D2319" s="342" t="s">
        <v>1941</v>
      </c>
      <c r="E2319" s="342" t="s">
        <v>6950</v>
      </c>
      <c r="F2319" s="342" t="s">
        <v>7478</v>
      </c>
    </row>
    <row r="2320" spans="1:6">
      <c r="A2320" s="342" t="s">
        <v>7462</v>
      </c>
      <c r="B2320" s="342">
        <v>0.1</v>
      </c>
      <c r="C2320" s="342" t="s">
        <v>7011</v>
      </c>
      <c r="D2320" s="342" t="s">
        <v>7012</v>
      </c>
      <c r="E2320" s="342" t="s">
        <v>6950</v>
      </c>
      <c r="F2320" s="342" t="s">
        <v>7498</v>
      </c>
    </row>
    <row r="2321" spans="1:6">
      <c r="A2321" s="342" t="s">
        <v>3397</v>
      </c>
      <c r="B2321" s="342">
        <v>0.1</v>
      </c>
      <c r="C2321" s="342" t="s">
        <v>6957</v>
      </c>
      <c r="D2321" s="342" t="s">
        <v>1941</v>
      </c>
      <c r="E2321" s="342" t="s">
        <v>6950</v>
      </c>
      <c r="F2321" s="342" t="s">
        <v>7478</v>
      </c>
    </row>
    <row r="2322" spans="1:6">
      <c r="A2322" s="342" t="s">
        <v>7463</v>
      </c>
      <c r="B2322" s="342">
        <v>1E-3</v>
      </c>
      <c r="C2322" s="342" t="s">
        <v>6948</v>
      </c>
      <c r="D2322" s="342" t="s">
        <v>6949</v>
      </c>
      <c r="E2322" s="342" t="s">
        <v>6950</v>
      </c>
      <c r="F2322" s="342" t="s">
        <v>7473</v>
      </c>
    </row>
    <row r="2323" spans="1:6">
      <c r="A2323" s="342" t="s">
        <v>7464</v>
      </c>
      <c r="B2323" s="342">
        <v>1E-3</v>
      </c>
      <c r="C2323" s="342" t="s">
        <v>6948</v>
      </c>
      <c r="D2323" s="342" t="s">
        <v>6949</v>
      </c>
      <c r="E2323" s="342" t="s">
        <v>6950</v>
      </c>
      <c r="F2323" s="342" t="s">
        <v>7473</v>
      </c>
    </row>
    <row r="2324" spans="1:6">
      <c r="A2324" s="342" t="s">
        <v>3398</v>
      </c>
      <c r="B2324" s="342">
        <v>8.9999999999999993E-3</v>
      </c>
      <c r="C2324" s="342" t="s">
        <v>6952</v>
      </c>
      <c r="D2324" s="342" t="s">
        <v>1912</v>
      </c>
      <c r="E2324" s="342" t="s">
        <v>6950</v>
      </c>
      <c r="F2324" s="342" t="s">
        <v>7475</v>
      </c>
    </row>
    <row r="2325" spans="1:6">
      <c r="A2325" s="342" t="s">
        <v>3399</v>
      </c>
      <c r="B2325" s="342">
        <v>8.9999999999999993E-3</v>
      </c>
      <c r="C2325" s="342" t="s">
        <v>6952</v>
      </c>
      <c r="D2325" s="342" t="s">
        <v>1912</v>
      </c>
      <c r="E2325" s="342" t="s">
        <v>6950</v>
      </c>
      <c r="F2325" s="342" t="s">
        <v>7475</v>
      </c>
    </row>
    <row r="2326" spans="1:6">
      <c r="A2326" s="342" t="s">
        <v>5003</v>
      </c>
      <c r="B2326" s="342">
        <v>1E-3</v>
      </c>
      <c r="C2326" s="342" t="s">
        <v>6948</v>
      </c>
      <c r="D2326" s="342" t="s">
        <v>6949</v>
      </c>
      <c r="E2326" s="342" t="s">
        <v>6950</v>
      </c>
      <c r="F2326" s="342" t="s">
        <v>7473</v>
      </c>
    </row>
    <row r="2327" spans="1:6">
      <c r="A2327" s="342" t="s">
        <v>3400</v>
      </c>
      <c r="B2327" s="342">
        <v>8.9999999999999993E-3</v>
      </c>
      <c r="C2327" s="342" t="s">
        <v>6952</v>
      </c>
      <c r="D2327" s="342" t="s">
        <v>1912</v>
      </c>
      <c r="E2327" s="342" t="s">
        <v>6950</v>
      </c>
      <c r="F2327" s="342" t="s">
        <v>7475</v>
      </c>
    </row>
    <row r="2328" spans="1:6">
      <c r="A2328" s="342" t="s">
        <v>3401</v>
      </c>
      <c r="B2328" s="342">
        <v>8.9999999999999993E-3</v>
      </c>
      <c r="C2328" s="342" t="s">
        <v>6952</v>
      </c>
      <c r="D2328" s="342" t="s">
        <v>1912</v>
      </c>
      <c r="E2328" s="342" t="s">
        <v>6950</v>
      </c>
      <c r="F2328" s="342" t="s">
        <v>7475</v>
      </c>
    </row>
    <row r="2329" spans="1:6">
      <c r="A2329" s="342" t="s">
        <v>5006</v>
      </c>
      <c r="B2329" s="342">
        <v>1E-3</v>
      </c>
      <c r="C2329" s="342" t="s">
        <v>7169</v>
      </c>
      <c r="D2329" s="342" t="s">
        <v>7170</v>
      </c>
      <c r="E2329" s="342" t="s">
        <v>6950</v>
      </c>
      <c r="F2329" s="342" t="s">
        <v>7503</v>
      </c>
    </row>
    <row r="2330" spans="1:6">
      <c r="A2330" s="342" t="s">
        <v>5007</v>
      </c>
      <c r="B2330" s="342">
        <v>1E-3</v>
      </c>
      <c r="C2330" s="342" t="s">
        <v>6948</v>
      </c>
      <c r="D2330" s="342" t="s">
        <v>6949</v>
      </c>
      <c r="E2330" s="342" t="s">
        <v>6950</v>
      </c>
      <c r="F2330" s="342" t="s">
        <v>7473</v>
      </c>
    </row>
    <row r="2331" spans="1:6">
      <c r="A2331" s="342" t="s">
        <v>3402</v>
      </c>
      <c r="B2331" s="342">
        <v>1E-3</v>
      </c>
      <c r="C2331" s="342" t="s">
        <v>6959</v>
      </c>
      <c r="D2331" s="342" t="s">
        <v>6960</v>
      </c>
      <c r="E2331" s="342" t="s">
        <v>6950</v>
      </c>
      <c r="F2331" s="342" t="s">
        <v>7480</v>
      </c>
    </row>
    <row r="2332" spans="1:6">
      <c r="A2332" s="342" t="s">
        <v>5009</v>
      </c>
      <c r="B2332" s="342">
        <v>1E-3</v>
      </c>
      <c r="C2332" s="342" t="s">
        <v>7169</v>
      </c>
      <c r="D2332" s="342" t="s">
        <v>7170</v>
      </c>
      <c r="E2332" s="342" t="s">
        <v>6950</v>
      </c>
      <c r="F2332" s="342" t="s">
        <v>7503</v>
      </c>
    </row>
    <row r="2333" spans="1:6">
      <c r="A2333" s="342" t="s">
        <v>3403</v>
      </c>
      <c r="B2333" s="342">
        <v>8.9999999999999993E-3</v>
      </c>
      <c r="C2333" s="342" t="s">
        <v>6952</v>
      </c>
      <c r="D2333" s="342" t="s">
        <v>1912</v>
      </c>
      <c r="E2333" s="342" t="s">
        <v>6950</v>
      </c>
      <c r="F2333" s="342" t="s">
        <v>7475</v>
      </c>
    </row>
    <row r="2334" spans="1:6">
      <c r="A2334" s="342" t="s">
        <v>3404</v>
      </c>
      <c r="B2334" s="342">
        <v>0.1</v>
      </c>
      <c r="C2334" s="342" t="s">
        <v>6968</v>
      </c>
      <c r="D2334" s="342" t="s">
        <v>1975</v>
      </c>
      <c r="E2334" s="342" t="s">
        <v>6950</v>
      </c>
      <c r="F2334" s="342" t="s">
        <v>7485</v>
      </c>
    </row>
    <row r="2335" spans="1:6">
      <c r="A2335" s="342" t="s">
        <v>3405</v>
      </c>
      <c r="B2335" s="342">
        <v>0.1</v>
      </c>
      <c r="C2335" s="342" t="s">
        <v>6968</v>
      </c>
      <c r="D2335" s="342" t="s">
        <v>1975</v>
      </c>
      <c r="E2335" s="342" t="s">
        <v>6950</v>
      </c>
      <c r="F2335" s="342" t="s">
        <v>7485</v>
      </c>
    </row>
    <row r="2336" spans="1:6">
      <c r="A2336" s="342" t="s">
        <v>3406</v>
      </c>
      <c r="B2336" s="342">
        <v>8.9999999999999993E-3</v>
      </c>
      <c r="C2336" s="342" t="s">
        <v>6952</v>
      </c>
      <c r="D2336" s="342" t="s">
        <v>1912</v>
      </c>
      <c r="E2336" s="342" t="s">
        <v>6950</v>
      </c>
      <c r="F2336" s="342" t="s">
        <v>7475</v>
      </c>
    </row>
    <row r="2337" spans="1:6">
      <c r="A2337" s="342" t="s">
        <v>5016</v>
      </c>
      <c r="B2337" s="342">
        <v>1E-3</v>
      </c>
      <c r="C2337" s="342" t="s">
        <v>6948</v>
      </c>
      <c r="D2337" s="342" t="s">
        <v>6949</v>
      </c>
      <c r="E2337" s="342" t="s">
        <v>6950</v>
      </c>
      <c r="F2337" s="342" t="s">
        <v>7473</v>
      </c>
    </row>
    <row r="2338" spans="1:6">
      <c r="A2338" s="342" t="s">
        <v>5017</v>
      </c>
      <c r="B2338" s="342">
        <v>1E-3</v>
      </c>
      <c r="C2338" s="342" t="s">
        <v>6948</v>
      </c>
      <c r="D2338" s="342" t="s">
        <v>6949</v>
      </c>
      <c r="E2338" s="342" t="s">
        <v>6950</v>
      </c>
      <c r="F2338" s="342" t="s">
        <v>7473</v>
      </c>
    </row>
    <row r="2339" spans="1:6">
      <c r="A2339" s="342" t="s">
        <v>5019</v>
      </c>
      <c r="B2339" s="342">
        <v>1E-3</v>
      </c>
      <c r="C2339" s="342" t="s">
        <v>6948</v>
      </c>
      <c r="D2339" s="342" t="s">
        <v>6949</v>
      </c>
      <c r="E2339" s="342" t="s">
        <v>6950</v>
      </c>
      <c r="F2339" s="342" t="s">
        <v>7473</v>
      </c>
    </row>
    <row r="2340" spans="1:6">
      <c r="A2340" s="342" t="s">
        <v>5020</v>
      </c>
      <c r="B2340" s="342">
        <v>1E-3</v>
      </c>
      <c r="C2340" s="342" t="s">
        <v>6948</v>
      </c>
      <c r="D2340" s="342" t="s">
        <v>6949</v>
      </c>
      <c r="E2340" s="342" t="s">
        <v>6950</v>
      </c>
      <c r="F2340" s="342" t="s">
        <v>7473</v>
      </c>
    </row>
    <row r="2341" spans="1:6">
      <c r="A2341" s="342" t="s">
        <v>5022</v>
      </c>
      <c r="B2341" s="342">
        <v>1E-3</v>
      </c>
      <c r="C2341" s="342" t="s">
        <v>6948</v>
      </c>
      <c r="D2341" s="342" t="s">
        <v>6949</v>
      </c>
      <c r="E2341" s="342" t="s">
        <v>6950</v>
      </c>
      <c r="F2341" s="342" t="s">
        <v>7473</v>
      </c>
    </row>
    <row r="2342" spans="1:6">
      <c r="A2342" s="342" t="s">
        <v>5023</v>
      </c>
      <c r="B2342" s="342">
        <v>1E-3</v>
      </c>
      <c r="C2342" s="342" t="s">
        <v>6948</v>
      </c>
      <c r="D2342" s="342" t="s">
        <v>6949</v>
      </c>
      <c r="E2342" s="342" t="s">
        <v>6950</v>
      </c>
      <c r="F2342" s="342" t="s">
        <v>7473</v>
      </c>
    </row>
    <row r="2343" spans="1:6">
      <c r="A2343" s="342" t="s">
        <v>5024</v>
      </c>
      <c r="B2343" s="342">
        <v>1E-3</v>
      </c>
      <c r="C2343" s="342" t="s">
        <v>6948</v>
      </c>
      <c r="D2343" s="342" t="s">
        <v>6949</v>
      </c>
      <c r="E2343" s="342" t="s">
        <v>6950</v>
      </c>
      <c r="F2343" s="342" t="s">
        <v>7473</v>
      </c>
    </row>
    <row r="2344" spans="1:6">
      <c r="A2344" s="342" t="s">
        <v>5025</v>
      </c>
      <c r="B2344" s="342">
        <v>1E-3</v>
      </c>
      <c r="C2344" s="342" t="s">
        <v>6948</v>
      </c>
      <c r="D2344" s="342" t="s">
        <v>6949</v>
      </c>
      <c r="E2344" s="342" t="s">
        <v>6950</v>
      </c>
      <c r="F2344" s="342" t="s">
        <v>7473</v>
      </c>
    </row>
    <row r="2345" spans="1:6">
      <c r="A2345" s="342" t="s">
        <v>5026</v>
      </c>
      <c r="B2345" s="342">
        <v>1E-3</v>
      </c>
      <c r="C2345" s="342" t="s">
        <v>6948</v>
      </c>
      <c r="D2345" s="342" t="s">
        <v>6949</v>
      </c>
      <c r="E2345" s="342" t="s">
        <v>6950</v>
      </c>
      <c r="F2345" s="342" t="s">
        <v>7473</v>
      </c>
    </row>
    <row r="2346" spans="1:6">
      <c r="A2346" s="342" t="s">
        <v>5027</v>
      </c>
      <c r="B2346" s="342">
        <v>1E-3</v>
      </c>
      <c r="C2346" s="342" t="s">
        <v>6948</v>
      </c>
      <c r="D2346" s="342" t="s">
        <v>6949</v>
      </c>
      <c r="E2346" s="342" t="s">
        <v>6950</v>
      </c>
      <c r="F2346" s="342" t="s">
        <v>7473</v>
      </c>
    </row>
    <row r="2347" spans="1:6">
      <c r="A2347" s="342" t="s">
        <v>5029</v>
      </c>
      <c r="B2347" s="342">
        <v>1E-3</v>
      </c>
      <c r="C2347" s="342" t="s">
        <v>6948</v>
      </c>
      <c r="D2347" s="342" t="s">
        <v>6949</v>
      </c>
      <c r="E2347" s="342" t="s">
        <v>6950</v>
      </c>
      <c r="F2347" s="342" t="s">
        <v>7473</v>
      </c>
    </row>
    <row r="2348" spans="1:6">
      <c r="A2348" s="342" t="s">
        <v>5031</v>
      </c>
      <c r="B2348" s="342">
        <v>1E-3</v>
      </c>
      <c r="C2348" s="342" t="s">
        <v>6948</v>
      </c>
      <c r="D2348" s="342" t="s">
        <v>6949</v>
      </c>
      <c r="E2348" s="342" t="s">
        <v>6950</v>
      </c>
      <c r="F2348" s="342" t="s">
        <v>7473</v>
      </c>
    </row>
    <row r="2349" spans="1:6">
      <c r="A2349" s="342" t="s">
        <v>5032</v>
      </c>
      <c r="B2349" s="342">
        <v>1E-3</v>
      </c>
      <c r="C2349" s="342" t="s">
        <v>6948</v>
      </c>
      <c r="D2349" s="342" t="s">
        <v>6949</v>
      </c>
      <c r="E2349" s="342" t="s">
        <v>6950</v>
      </c>
      <c r="F2349" s="342" t="s">
        <v>7473</v>
      </c>
    </row>
    <row r="2350" spans="1:6">
      <c r="A2350" s="342" t="s">
        <v>5033</v>
      </c>
      <c r="B2350" s="342">
        <v>1E-3</v>
      </c>
      <c r="C2350" s="342" t="s">
        <v>6948</v>
      </c>
      <c r="D2350" s="342" t="s">
        <v>6949</v>
      </c>
      <c r="E2350" s="342" t="s">
        <v>6950</v>
      </c>
      <c r="F2350" s="342" t="s">
        <v>7473</v>
      </c>
    </row>
    <row r="2351" spans="1:6">
      <c r="A2351" s="342" t="s">
        <v>5034</v>
      </c>
      <c r="B2351" s="342">
        <v>1E-3</v>
      </c>
      <c r="C2351" s="342" t="s">
        <v>6948</v>
      </c>
      <c r="D2351" s="342" t="s">
        <v>6949</v>
      </c>
      <c r="E2351" s="342" t="s">
        <v>6950</v>
      </c>
      <c r="F2351" s="342" t="s">
        <v>7473</v>
      </c>
    </row>
    <row r="2352" spans="1:6">
      <c r="A2352" s="342" t="s">
        <v>5035</v>
      </c>
      <c r="B2352" s="342">
        <v>1E-3</v>
      </c>
      <c r="C2352" s="342" t="s">
        <v>6948</v>
      </c>
      <c r="D2352" s="342" t="s">
        <v>6949</v>
      </c>
      <c r="E2352" s="342" t="s">
        <v>6950</v>
      </c>
      <c r="F2352" s="342" t="s">
        <v>7473</v>
      </c>
    </row>
    <row r="2353" spans="1:6">
      <c r="A2353" s="342" t="s">
        <v>5036</v>
      </c>
      <c r="B2353" s="342">
        <v>1E-3</v>
      </c>
      <c r="C2353" s="342" t="s">
        <v>6948</v>
      </c>
      <c r="D2353" s="342" t="s">
        <v>6949</v>
      </c>
      <c r="E2353" s="342" t="s">
        <v>6950</v>
      </c>
      <c r="F2353" s="342" t="s">
        <v>7473</v>
      </c>
    </row>
    <row r="2354" spans="1:6">
      <c r="A2354" s="342" t="s">
        <v>5037</v>
      </c>
      <c r="B2354" s="342">
        <v>1E-3</v>
      </c>
      <c r="C2354" s="342" t="s">
        <v>6948</v>
      </c>
      <c r="D2354" s="342" t="s">
        <v>6949</v>
      </c>
      <c r="E2354" s="342" t="s">
        <v>6950</v>
      </c>
      <c r="F2354" s="342" t="s">
        <v>7473</v>
      </c>
    </row>
    <row r="2355" spans="1:6">
      <c r="A2355" s="342" t="s">
        <v>5038</v>
      </c>
      <c r="B2355" s="342">
        <v>1E-3</v>
      </c>
      <c r="C2355" s="342" t="s">
        <v>6948</v>
      </c>
      <c r="D2355" s="342" t="s">
        <v>6949</v>
      </c>
      <c r="E2355" s="342" t="s">
        <v>6950</v>
      </c>
      <c r="F2355" s="342" t="s">
        <v>7473</v>
      </c>
    </row>
    <row r="2356" spans="1:6">
      <c r="A2356" s="342" t="s">
        <v>5039</v>
      </c>
      <c r="B2356" s="342">
        <v>1E-3</v>
      </c>
      <c r="C2356" s="342" t="s">
        <v>6948</v>
      </c>
      <c r="D2356" s="342" t="s">
        <v>6949</v>
      </c>
      <c r="E2356" s="342" t="s">
        <v>6950</v>
      </c>
      <c r="F2356" s="342" t="s">
        <v>7473</v>
      </c>
    </row>
    <row r="2357" spans="1:6">
      <c r="A2357" s="342" t="s">
        <v>5040</v>
      </c>
      <c r="B2357" s="342">
        <v>1E-3</v>
      </c>
      <c r="C2357" s="342" t="s">
        <v>6948</v>
      </c>
      <c r="D2357" s="342" t="s">
        <v>6949</v>
      </c>
      <c r="E2357" s="342" t="s">
        <v>6950</v>
      </c>
      <c r="F2357" s="342" t="s">
        <v>7473</v>
      </c>
    </row>
    <row r="2358" spans="1:6">
      <c r="A2358" s="342" t="s">
        <v>5041</v>
      </c>
      <c r="B2358" s="342">
        <v>1E-3</v>
      </c>
      <c r="C2358" s="342" t="s">
        <v>6948</v>
      </c>
      <c r="D2358" s="342" t="s">
        <v>6949</v>
      </c>
      <c r="E2358" s="342" t="s">
        <v>6950</v>
      </c>
      <c r="F2358" s="342" t="s">
        <v>7473</v>
      </c>
    </row>
    <row r="2359" spans="1:6">
      <c r="A2359" s="342" t="s">
        <v>5042</v>
      </c>
      <c r="B2359" s="342">
        <v>1E-3</v>
      </c>
      <c r="C2359" s="342" t="s">
        <v>6948</v>
      </c>
      <c r="D2359" s="342" t="s">
        <v>6949</v>
      </c>
      <c r="E2359" s="342" t="s">
        <v>6950</v>
      </c>
      <c r="F2359" s="342" t="s">
        <v>7473</v>
      </c>
    </row>
    <row r="2360" spans="1:6">
      <c r="A2360" s="342" t="s">
        <v>5046</v>
      </c>
      <c r="B2360" s="342">
        <v>1E-3</v>
      </c>
      <c r="C2360" s="342" t="s">
        <v>6948</v>
      </c>
      <c r="D2360" s="342" t="s">
        <v>6949</v>
      </c>
      <c r="E2360" s="342" t="s">
        <v>6950</v>
      </c>
      <c r="F2360" s="342" t="s">
        <v>7473</v>
      </c>
    </row>
    <row r="2361" spans="1:6">
      <c r="A2361" s="342" t="s">
        <v>5047</v>
      </c>
      <c r="B2361" s="342">
        <v>1E-3</v>
      </c>
      <c r="C2361" s="342" t="s">
        <v>6948</v>
      </c>
      <c r="D2361" s="342" t="s">
        <v>6949</v>
      </c>
      <c r="E2361" s="342" t="s">
        <v>6950</v>
      </c>
      <c r="F2361" s="342" t="s">
        <v>7473</v>
      </c>
    </row>
    <row r="2362" spans="1:6">
      <c r="A2362" s="342" t="s">
        <v>5048</v>
      </c>
      <c r="B2362" s="342">
        <v>1E-3</v>
      </c>
      <c r="C2362" s="342" t="s">
        <v>6948</v>
      </c>
      <c r="D2362" s="342" t="s">
        <v>6949</v>
      </c>
      <c r="E2362" s="342" t="s">
        <v>6950</v>
      </c>
      <c r="F2362" s="342" t="s">
        <v>7473</v>
      </c>
    </row>
    <row r="2363" spans="1:6">
      <c r="A2363" s="342" t="s">
        <v>5049</v>
      </c>
      <c r="B2363" s="342">
        <v>1E-3</v>
      </c>
      <c r="C2363" s="342" t="s">
        <v>6948</v>
      </c>
      <c r="D2363" s="342" t="s">
        <v>6949</v>
      </c>
      <c r="E2363" s="342" t="s">
        <v>6950</v>
      </c>
      <c r="F2363" s="342" t="s">
        <v>7473</v>
      </c>
    </row>
    <row r="2364" spans="1:6">
      <c r="A2364" s="342" t="s">
        <v>5050</v>
      </c>
      <c r="B2364" s="342">
        <v>1E-3</v>
      </c>
      <c r="C2364" s="342" t="s">
        <v>6948</v>
      </c>
      <c r="D2364" s="342" t="s">
        <v>6949</v>
      </c>
      <c r="E2364" s="342" t="s">
        <v>6950</v>
      </c>
      <c r="F2364" s="342" t="s">
        <v>7473</v>
      </c>
    </row>
    <row r="2365" spans="1:6">
      <c r="A2365" s="342" t="s">
        <v>5052</v>
      </c>
      <c r="B2365" s="342">
        <v>1E-3</v>
      </c>
      <c r="C2365" s="342" t="s">
        <v>6948</v>
      </c>
      <c r="D2365" s="342" t="s">
        <v>6949</v>
      </c>
      <c r="E2365" s="342" t="s">
        <v>6950</v>
      </c>
      <c r="F2365" s="342" t="s">
        <v>7473</v>
      </c>
    </row>
    <row r="2366" spans="1:6">
      <c r="A2366" s="342" t="s">
        <v>3407</v>
      </c>
      <c r="B2366" s="342">
        <v>0.1</v>
      </c>
      <c r="C2366" s="342" t="s">
        <v>6966</v>
      </c>
      <c r="D2366" s="342" t="s">
        <v>1968</v>
      </c>
      <c r="E2366" s="342" t="s">
        <v>6950</v>
      </c>
      <c r="F2366" s="342" t="s">
        <v>7484</v>
      </c>
    </row>
    <row r="2367" spans="1:6">
      <c r="A2367" s="342" t="s">
        <v>3408</v>
      </c>
      <c r="B2367" s="342">
        <v>0.1</v>
      </c>
      <c r="C2367" s="342" t="s">
        <v>6966</v>
      </c>
      <c r="D2367" s="342" t="s">
        <v>1968</v>
      </c>
      <c r="E2367" s="342" t="s">
        <v>6950</v>
      </c>
      <c r="F2367" s="342" t="s">
        <v>7484</v>
      </c>
    </row>
    <row r="2368" spans="1:6">
      <c r="A2368" s="342" t="s">
        <v>3409</v>
      </c>
      <c r="B2368" s="342">
        <v>8.9999999999999993E-3</v>
      </c>
      <c r="C2368" s="342" t="s">
        <v>6952</v>
      </c>
      <c r="D2368" s="342" t="s">
        <v>1912</v>
      </c>
      <c r="E2368" s="342" t="s">
        <v>6950</v>
      </c>
      <c r="F2368" s="342" t="s">
        <v>7475</v>
      </c>
    </row>
    <row r="2369" spans="1:6">
      <c r="A2369" s="342" t="s">
        <v>3410</v>
      </c>
      <c r="B2369" s="342">
        <v>0.01</v>
      </c>
      <c r="C2369" s="342" t="s">
        <v>6953</v>
      </c>
      <c r="D2369" s="342" t="s">
        <v>1914</v>
      </c>
      <c r="E2369" s="342" t="s">
        <v>6950</v>
      </c>
      <c r="F2369" s="342" t="s">
        <v>7476</v>
      </c>
    </row>
    <row r="2370" spans="1:6">
      <c r="A2370" s="342" t="s">
        <v>3411</v>
      </c>
      <c r="B2370" s="342">
        <v>0.01</v>
      </c>
      <c r="C2370" s="342" t="s">
        <v>6951</v>
      </c>
      <c r="D2370" s="342" t="s">
        <v>477</v>
      </c>
      <c r="E2370" s="342" t="s">
        <v>6950</v>
      </c>
      <c r="F2370" s="342" t="s">
        <v>7474</v>
      </c>
    </row>
    <row r="2371" spans="1:6">
      <c r="A2371" s="342" t="s">
        <v>3412</v>
      </c>
      <c r="B2371" s="342">
        <v>0.01</v>
      </c>
      <c r="C2371" s="342" t="s">
        <v>6963</v>
      </c>
      <c r="D2371" s="342" t="s">
        <v>1954</v>
      </c>
      <c r="E2371" s="342" t="s">
        <v>6950</v>
      </c>
      <c r="F2371" s="342" t="s">
        <v>7482</v>
      </c>
    </row>
    <row r="2372" spans="1:6">
      <c r="A2372" s="342" t="s">
        <v>3413</v>
      </c>
      <c r="B2372" s="342">
        <v>0.1</v>
      </c>
      <c r="C2372" s="342" t="s">
        <v>6966</v>
      </c>
      <c r="D2372" s="342" t="s">
        <v>1968</v>
      </c>
      <c r="E2372" s="342" t="s">
        <v>6950</v>
      </c>
      <c r="F2372" s="342" t="s">
        <v>7484</v>
      </c>
    </row>
    <row r="2373" spans="1:6">
      <c r="A2373" s="342" t="s">
        <v>3414</v>
      </c>
      <c r="B2373" s="342">
        <v>0.1</v>
      </c>
      <c r="C2373" s="342" t="s">
        <v>6966</v>
      </c>
      <c r="D2373" s="342" t="s">
        <v>1968</v>
      </c>
      <c r="E2373" s="342" t="s">
        <v>6950</v>
      </c>
      <c r="F2373" s="342" t="s">
        <v>7484</v>
      </c>
    </row>
    <row r="2374" spans="1:6">
      <c r="A2374" s="342" t="s">
        <v>3415</v>
      </c>
      <c r="B2374" s="342">
        <v>0.1</v>
      </c>
      <c r="C2374" s="342" t="s">
        <v>6966</v>
      </c>
      <c r="D2374" s="342" t="s">
        <v>1968</v>
      </c>
      <c r="E2374" s="342" t="s">
        <v>6950</v>
      </c>
      <c r="F2374" s="342" t="s">
        <v>7484</v>
      </c>
    </row>
    <row r="2375" spans="1:6">
      <c r="A2375" s="342" t="s">
        <v>3416</v>
      </c>
      <c r="B2375" s="342">
        <v>0.1</v>
      </c>
      <c r="C2375" s="342" t="s">
        <v>6966</v>
      </c>
      <c r="D2375" s="342" t="s">
        <v>1968</v>
      </c>
      <c r="E2375" s="342" t="s">
        <v>6950</v>
      </c>
      <c r="F2375" s="342" t="s">
        <v>7484</v>
      </c>
    </row>
    <row r="2376" spans="1:6">
      <c r="A2376" s="342" t="s">
        <v>3417</v>
      </c>
      <c r="B2376" s="342">
        <v>0.1</v>
      </c>
      <c r="C2376" s="342" t="s">
        <v>6966</v>
      </c>
      <c r="D2376" s="342" t="s">
        <v>1968</v>
      </c>
      <c r="E2376" s="342" t="s">
        <v>6950</v>
      </c>
      <c r="F2376" s="342" t="s">
        <v>7484</v>
      </c>
    </row>
    <row r="2377" spans="1:6">
      <c r="A2377" s="342" t="s">
        <v>7465</v>
      </c>
      <c r="B2377" s="342">
        <v>1E-3</v>
      </c>
      <c r="C2377" s="342" t="s">
        <v>7169</v>
      </c>
      <c r="D2377" s="342" t="s">
        <v>7170</v>
      </c>
      <c r="E2377" s="342" t="s">
        <v>6950</v>
      </c>
      <c r="F2377" s="342" t="s">
        <v>7503</v>
      </c>
    </row>
    <row r="2378" spans="1:6">
      <c r="A2378" s="342" t="s">
        <v>3418</v>
      </c>
      <c r="B2378" s="342">
        <v>0.1</v>
      </c>
      <c r="C2378" s="342" t="s">
        <v>6966</v>
      </c>
      <c r="D2378" s="342" t="s">
        <v>1968</v>
      </c>
      <c r="E2378" s="342" t="s">
        <v>6950</v>
      </c>
      <c r="F2378" s="342" t="s">
        <v>7484</v>
      </c>
    </row>
    <row r="2379" spans="1:6">
      <c r="A2379" s="342" t="s">
        <v>3419</v>
      </c>
      <c r="B2379" s="342">
        <v>0.01</v>
      </c>
      <c r="C2379" s="342" t="s">
        <v>6951</v>
      </c>
      <c r="D2379" s="342" t="s">
        <v>477</v>
      </c>
      <c r="E2379" s="342" t="s">
        <v>6950</v>
      </c>
      <c r="F2379" s="342" t="s">
        <v>7474</v>
      </c>
    </row>
    <row r="2380" spans="1:6">
      <c r="A2380" s="342" t="s">
        <v>7466</v>
      </c>
      <c r="B2380" s="342">
        <v>1E-3</v>
      </c>
      <c r="C2380" s="342" t="s">
        <v>7169</v>
      </c>
      <c r="D2380" s="342" t="s">
        <v>7170</v>
      </c>
      <c r="E2380" s="342" t="s">
        <v>6950</v>
      </c>
      <c r="F2380" s="342" t="s">
        <v>7503</v>
      </c>
    </row>
    <row r="2381" spans="1:6">
      <c r="A2381" s="342" t="s">
        <v>7467</v>
      </c>
      <c r="B2381" s="342">
        <v>1E-3</v>
      </c>
      <c r="C2381" s="342" t="s">
        <v>7169</v>
      </c>
      <c r="D2381" s="342" t="s">
        <v>7170</v>
      </c>
      <c r="E2381" s="342" t="s">
        <v>6950</v>
      </c>
      <c r="F2381" s="342" t="s">
        <v>7503</v>
      </c>
    </row>
    <row r="2382" spans="1:6">
      <c r="A2382" s="342" t="s">
        <v>7468</v>
      </c>
      <c r="B2382" s="342">
        <v>1E-3</v>
      </c>
      <c r="C2382" s="342" t="s">
        <v>7169</v>
      </c>
      <c r="D2382" s="342" t="s">
        <v>7170</v>
      </c>
      <c r="E2382" s="342" t="s">
        <v>6950</v>
      </c>
      <c r="F2382" s="342" t="s">
        <v>7503</v>
      </c>
    </row>
    <row r="2383" spans="1:6">
      <c r="A2383" s="342" t="s">
        <v>7469</v>
      </c>
      <c r="B2383" s="342">
        <v>1E-3</v>
      </c>
      <c r="C2383" s="342" t="s">
        <v>7169</v>
      </c>
      <c r="D2383" s="342" t="s">
        <v>7170</v>
      </c>
      <c r="E2383" s="342" t="s">
        <v>6950</v>
      </c>
      <c r="F2383" s="342" t="s">
        <v>7503</v>
      </c>
    </row>
    <row r="2384" spans="1:6">
      <c r="A2384" s="342" t="s">
        <v>7470</v>
      </c>
      <c r="B2384" s="342">
        <v>1E-3</v>
      </c>
      <c r="C2384" s="342" t="s">
        <v>7169</v>
      </c>
      <c r="D2384" s="342" t="s">
        <v>7170</v>
      </c>
      <c r="E2384" s="342" t="s">
        <v>6950</v>
      </c>
      <c r="F2384" s="342" t="s">
        <v>7503</v>
      </c>
    </row>
    <row r="2385" spans="1:6">
      <c r="A2385" s="342" t="s">
        <v>3420</v>
      </c>
      <c r="B2385" s="342">
        <v>0.1</v>
      </c>
      <c r="C2385" s="342" t="s">
        <v>6966</v>
      </c>
      <c r="D2385" s="342" t="s">
        <v>1968</v>
      </c>
      <c r="E2385" s="342" t="s">
        <v>6950</v>
      </c>
      <c r="F2385" s="342" t="s">
        <v>7484</v>
      </c>
    </row>
    <row r="2386" spans="1:6">
      <c r="A2386" s="342" t="s">
        <v>3421</v>
      </c>
      <c r="B2386" s="342">
        <v>0.1</v>
      </c>
      <c r="C2386" s="342" t="s">
        <v>6966</v>
      </c>
      <c r="D2386" s="342" t="s">
        <v>1968</v>
      </c>
      <c r="E2386" s="342" t="s">
        <v>6950</v>
      </c>
      <c r="F2386" s="342" t="s">
        <v>7484</v>
      </c>
    </row>
    <row r="2387" spans="1:6">
      <c r="A2387" s="342" t="s">
        <v>3422</v>
      </c>
      <c r="B2387" s="342">
        <v>0.1</v>
      </c>
      <c r="C2387" s="342" t="s">
        <v>6966</v>
      </c>
      <c r="D2387" s="342" t="s">
        <v>1968</v>
      </c>
      <c r="E2387" s="342" t="s">
        <v>6950</v>
      </c>
      <c r="F2387" s="342" t="s">
        <v>7484</v>
      </c>
    </row>
    <row r="2388" spans="1:6">
      <c r="A2388" s="342" t="s">
        <v>3423</v>
      </c>
      <c r="B2388" s="342">
        <v>0.01</v>
      </c>
      <c r="C2388" s="342" t="s">
        <v>6963</v>
      </c>
      <c r="D2388" s="342" t="s">
        <v>1954</v>
      </c>
      <c r="E2388" s="342" t="s">
        <v>6950</v>
      </c>
      <c r="F2388" s="342" t="s">
        <v>7482</v>
      </c>
    </row>
    <row r="2389" spans="1:6">
      <c r="A2389" s="342" t="s">
        <v>3424</v>
      </c>
      <c r="B2389" s="342">
        <v>0.1</v>
      </c>
      <c r="C2389" s="342" t="s">
        <v>6966</v>
      </c>
      <c r="D2389" s="342" t="s">
        <v>1968</v>
      </c>
      <c r="E2389" s="342" t="s">
        <v>6950</v>
      </c>
      <c r="F2389" s="342" t="s">
        <v>7484</v>
      </c>
    </row>
    <row r="2390" spans="1:6">
      <c r="A2390" s="342" t="s">
        <v>3425</v>
      </c>
      <c r="B2390" s="342">
        <v>0.1</v>
      </c>
      <c r="C2390" s="342" t="s">
        <v>6966</v>
      </c>
      <c r="D2390" s="342" t="s">
        <v>1968</v>
      </c>
      <c r="E2390" s="342" t="s">
        <v>6950</v>
      </c>
      <c r="F2390" s="342" t="s">
        <v>7484</v>
      </c>
    </row>
    <row r="2391" spans="1:6">
      <c r="A2391" s="342" t="s">
        <v>3426</v>
      </c>
      <c r="B2391" s="342">
        <v>0.1</v>
      </c>
      <c r="C2391" s="342" t="s">
        <v>6966</v>
      </c>
      <c r="D2391" s="342" t="s">
        <v>1968</v>
      </c>
      <c r="E2391" s="342" t="s">
        <v>6950</v>
      </c>
      <c r="F2391" s="342" t="s">
        <v>7484</v>
      </c>
    </row>
    <row r="2392" spans="1:6">
      <c r="A2392" s="342" t="s">
        <v>3427</v>
      </c>
      <c r="B2392" s="342">
        <v>0.1</v>
      </c>
      <c r="C2392" s="342" t="s">
        <v>6966</v>
      </c>
      <c r="D2392" s="342" t="s">
        <v>1968</v>
      </c>
      <c r="E2392" s="342" t="s">
        <v>6950</v>
      </c>
      <c r="F2392" s="342" t="s">
        <v>7484</v>
      </c>
    </row>
    <row r="2393" spans="1:6">
      <c r="A2393" s="342" t="s">
        <v>3428</v>
      </c>
      <c r="B2393" s="342">
        <v>0.01</v>
      </c>
      <c r="C2393" s="342" t="s">
        <v>6963</v>
      </c>
      <c r="D2393" s="342" t="s">
        <v>1954</v>
      </c>
      <c r="E2393" s="342" t="s">
        <v>6950</v>
      </c>
      <c r="F2393" s="342" t="s">
        <v>7482</v>
      </c>
    </row>
    <row r="2394" spans="1:6">
      <c r="A2394" s="342" t="s">
        <v>7471</v>
      </c>
      <c r="B2394" s="342">
        <v>0.01</v>
      </c>
      <c r="C2394" s="342" t="s">
        <v>6951</v>
      </c>
      <c r="D2394" s="342" t="s">
        <v>477</v>
      </c>
      <c r="E2394" s="342" t="s">
        <v>6950</v>
      </c>
      <c r="F2394" s="342" t="s">
        <v>7474</v>
      </c>
    </row>
    <row r="2395" spans="1:6">
      <c r="A2395" s="342" t="s">
        <v>7472</v>
      </c>
      <c r="B2395" s="342">
        <v>1E-3</v>
      </c>
      <c r="C2395" s="342" t="s">
        <v>7169</v>
      </c>
      <c r="D2395" s="342" t="s">
        <v>7170</v>
      </c>
      <c r="E2395" s="342" t="s">
        <v>6950</v>
      </c>
      <c r="F2395" s="342" t="s">
        <v>7503</v>
      </c>
    </row>
    <row r="2396" spans="1:6">
      <c r="A2396" s="342" t="s">
        <v>3555</v>
      </c>
      <c r="B2396" s="342">
        <v>0.01</v>
      </c>
      <c r="C2396" s="342" t="s">
        <v>6963</v>
      </c>
      <c r="D2396" s="342" t="s">
        <v>1954</v>
      </c>
      <c r="E2396" s="342" t="s">
        <v>6950</v>
      </c>
      <c r="F2396" s="342" t="s">
        <v>7482</v>
      </c>
    </row>
    <row r="2397" spans="1:6">
      <c r="A2397" s="342" t="s">
        <v>3556</v>
      </c>
      <c r="B2397" s="342">
        <v>0.01</v>
      </c>
      <c r="C2397" s="342" t="s">
        <v>6963</v>
      </c>
      <c r="D2397" s="342" t="s">
        <v>1954</v>
      </c>
      <c r="E2397" s="342" t="s">
        <v>6950</v>
      </c>
      <c r="F2397" s="342" t="s">
        <v>7482</v>
      </c>
    </row>
    <row r="2398" spans="1:6">
      <c r="A2398" s="342" t="s">
        <v>3557</v>
      </c>
      <c r="B2398" s="342">
        <v>8.9999999999999993E-3</v>
      </c>
      <c r="C2398" s="342" t="s">
        <v>6952</v>
      </c>
      <c r="D2398" s="342" t="s">
        <v>1912</v>
      </c>
      <c r="E2398" s="342" t="s">
        <v>6950</v>
      </c>
      <c r="F2398" s="342" t="s">
        <v>7475</v>
      </c>
    </row>
  </sheetData>
  <conditionalFormatting sqref="A2399:A1048576 A1:A2">
    <cfRule type="duplicateValues" dxfId="5"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I328"/>
  <sheetViews>
    <sheetView topLeftCell="C290" workbookViewId="0">
      <selection activeCell="B327" sqref="B327"/>
    </sheetView>
  </sheetViews>
  <sheetFormatPr defaultRowHeight="14.25"/>
  <cols>
    <col min="1" max="1" width="49.625" customWidth="1"/>
    <col min="2" max="2" width="24.25" customWidth="1"/>
    <col min="3" max="3" width="54.75" customWidth="1"/>
    <col min="4" max="4" width="123.375" bestFit="1" customWidth="1"/>
    <col min="5" max="5" width="78.5" bestFit="1" customWidth="1"/>
    <col min="6" max="6" width="56.75" bestFit="1" customWidth="1"/>
    <col min="7" max="7" width="164.625" bestFit="1" customWidth="1"/>
    <col min="8" max="8" width="163.625" bestFit="1" customWidth="1"/>
  </cols>
  <sheetData>
    <row r="1" spans="1:4" ht="15.75">
      <c r="A1" s="15" t="s">
        <v>3429</v>
      </c>
    </row>
    <row r="2" spans="1:4">
      <c r="A2" s="729" t="s">
        <v>3430</v>
      </c>
      <c r="B2" s="729"/>
      <c r="C2" s="729"/>
      <c r="D2" s="729"/>
    </row>
    <row r="3" spans="1:4" ht="15">
      <c r="A3" s="730" t="s">
        <v>3431</v>
      </c>
      <c r="B3" s="730"/>
      <c r="C3" s="730"/>
      <c r="D3" s="730"/>
    </row>
    <row r="5" spans="1:4" ht="15">
      <c r="A5" s="14" t="s">
        <v>3432</v>
      </c>
    </row>
    <row r="6" spans="1:4" ht="15">
      <c r="A6" s="9" t="s">
        <v>3433</v>
      </c>
      <c r="B6" s="10" t="s">
        <v>239</v>
      </c>
      <c r="C6" s="11" t="s">
        <v>237</v>
      </c>
      <c r="D6" s="12" t="s">
        <v>3434</v>
      </c>
    </row>
    <row r="7" spans="1:4">
      <c r="A7" s="6" t="s">
        <v>3432</v>
      </c>
      <c r="B7" s="4" t="s">
        <v>364</v>
      </c>
      <c r="C7" s="3" t="str">
        <f>VLOOKUP(Table7[[#This Row],[English]],TranslationTable,3,FALSE)</f>
        <v>杀藻剂</v>
      </c>
      <c r="D7" s="8" t="str">
        <f>CONCATENATE(Table7[[#This Row],[Current Translation]], " (",Table7[[#This Row],[English]],")")</f>
        <v>杀藻剂 (Algaecide)</v>
      </c>
    </row>
    <row r="8" spans="1:4">
      <c r="A8" s="6" t="s">
        <v>3432</v>
      </c>
      <c r="B8" s="4" t="s">
        <v>716</v>
      </c>
      <c r="C8" s="3" t="str">
        <f>VLOOKUP(Table7[[#This Row],[English]],TranslationTable,3,FALSE)</f>
        <v>杀真菌剂</v>
      </c>
      <c r="D8" s="8" t="str">
        <f>CONCATENATE(Table7[[#This Row],[Current Translation]], " (",Table7[[#This Row],[English]],")")</f>
        <v>杀真菌剂 (Fungicide)</v>
      </c>
    </row>
    <row r="9" spans="1:4">
      <c r="A9" s="6" t="s">
        <v>3432</v>
      </c>
      <c r="B9" s="4" t="s">
        <v>1148</v>
      </c>
      <c r="C9" s="3" t="str">
        <f>VLOOKUP(Table7[[#This Row],[English]],TranslationTable,3,FALSE)</f>
        <v>杀虫剂</v>
      </c>
      <c r="D9" s="8" t="str">
        <f>CONCATENATE(Table7[[#This Row],[Current Translation]], " (",Table7[[#This Row],[English]],")")</f>
        <v>杀虫剂 (Pesticide)</v>
      </c>
    </row>
    <row r="10" spans="1:4">
      <c r="A10" s="6" t="s">
        <v>3432</v>
      </c>
      <c r="B10" s="4" t="s">
        <v>1326</v>
      </c>
      <c r="C10" s="3" t="str">
        <f>VLOOKUP(Table7[[#This Row],[English]],TranslationTable,3,FALSE)</f>
        <v>杀鼠剂</v>
      </c>
      <c r="D10" s="8" t="str">
        <f>CONCATENATE(Table7[[#This Row],[Current Translation]], " (",Table7[[#This Row],[English]],")")</f>
        <v>杀鼠剂 (Rodenticide)</v>
      </c>
    </row>
    <row r="11" spans="1:4">
      <c r="A11" s="6" t="s">
        <v>3432</v>
      </c>
      <c r="B11" s="56" t="s">
        <v>1077</v>
      </c>
      <c r="C11" s="57" t="str">
        <f>VLOOKUP(Table7[[#This Row],[English]],TranslationTable,3,FALSE)</f>
        <v xml:space="preserve">其他  </v>
      </c>
      <c r="D11" s="58" t="str">
        <f>CONCATENATE(Table7[[#This Row],[Current Translation]], " (",Table7[[#This Row],[English]],")")</f>
        <v>其他   (Other)</v>
      </c>
    </row>
    <row r="12" spans="1:4">
      <c r="A12" s="13" t="s">
        <v>3432</v>
      </c>
      <c r="B12" s="19" t="s">
        <v>3435</v>
      </c>
      <c r="C12" s="22" t="str">
        <f>VLOOKUP(Table7[[#This Row],[English]],TranslationTable,3,FALSE)</f>
        <v>从清单中选择</v>
      </c>
      <c r="D12" s="24" t="str">
        <f>Table7[[#This Row],[Current Translation]]</f>
        <v>从清单中选择</v>
      </c>
    </row>
    <row r="14" spans="1:4" ht="15">
      <c r="A14" s="14" t="s">
        <v>3436</v>
      </c>
    </row>
    <row r="15" spans="1:4" ht="15">
      <c r="A15" s="9" t="s">
        <v>3433</v>
      </c>
      <c r="B15" s="10" t="s">
        <v>239</v>
      </c>
      <c r="C15" s="11" t="s">
        <v>237</v>
      </c>
      <c r="D15" s="12" t="s">
        <v>3434</v>
      </c>
    </row>
    <row r="16" spans="1:4">
      <c r="A16" s="6" t="s">
        <v>3437</v>
      </c>
      <c r="B16" s="4" t="s">
        <v>689</v>
      </c>
      <c r="C16" s="3" t="str">
        <f>VLOOKUP(Table8[[#This Row],[English]],TranslationTable,3,FALSE)</f>
        <v>豁免</v>
      </c>
      <c r="D16" s="8" t="str">
        <f>CONCATENATE(Table8[[#This Row],[Current Translation]], " (",Table8[[#This Row],[English]],")")</f>
        <v>豁免 (Exempt)</v>
      </c>
    </row>
    <row r="17" spans="1:4">
      <c r="A17" s="6" t="s">
        <v>3437</v>
      </c>
      <c r="B17" s="4" t="s">
        <v>933</v>
      </c>
      <c r="C17" s="3" t="str">
        <f>VLOOKUP(Table8[[#This Row],[English]],TranslationTable,3,FALSE)</f>
        <v>列入DSL</v>
      </c>
      <c r="D17" s="8" t="str">
        <f>CONCATENATE(Table8[[#This Row],[Current Translation]], " (",Table8[[#This Row],[English]],")")</f>
        <v>列入DSL (Listed in DSL)</v>
      </c>
    </row>
    <row r="18" spans="1:4">
      <c r="A18" s="6" t="s">
        <v>3437</v>
      </c>
      <c r="B18" s="4" t="s">
        <v>938</v>
      </c>
      <c r="C18" s="3" t="str">
        <f>VLOOKUP(Table8[[#This Row],[English]],TranslationTable,3,FALSE)</f>
        <v>列入NDSL</v>
      </c>
      <c r="D18" s="8" t="str">
        <f>CONCATENATE(Table8[[#This Row],[Current Translation]], " (",Table8[[#This Row],[English]],")")</f>
        <v>列入NDSL (Listed in NDSL)</v>
      </c>
    </row>
    <row r="19" spans="1:4">
      <c r="A19" s="6" t="s">
        <v>3437</v>
      </c>
      <c r="B19" s="4" t="s">
        <v>1047</v>
      </c>
      <c r="C19" s="3" t="str">
        <f>VLOOKUP(Table8[[#This Row],[English]],TranslationTable,3,FALSE)</f>
        <v>未确定的</v>
      </c>
      <c r="D19" s="8" t="str">
        <f>CONCATENATE(Table8[[#This Row],[Current Translation]], " (",Table8[[#This Row],[English]],")")</f>
        <v>未确定的 (Not determined)</v>
      </c>
    </row>
    <row r="20" spans="1:4">
      <c r="A20" s="6" t="s">
        <v>3437</v>
      </c>
      <c r="B20" s="4" t="s">
        <v>1052</v>
      </c>
      <c r="C20" s="3" t="str">
        <f>VLOOKUP(Table8[[#This Row],[English]],TranslationTable,3,FALSE)</f>
        <v>未列入</v>
      </c>
      <c r="D20" s="8" t="str">
        <f>CONCATENATE(Table8[[#This Row],[Current Translation]], " (",Table8[[#This Row],[English]],")")</f>
        <v>未列入 (Not listed)</v>
      </c>
    </row>
    <row r="21" spans="1:4">
      <c r="A21" s="13" t="s">
        <v>3437</v>
      </c>
      <c r="B21" s="19" t="s">
        <v>3435</v>
      </c>
      <c r="C21" s="22" t="str">
        <f>VLOOKUP(Table8[[#This Row],[English]],TranslationTable,3,FALSE)</f>
        <v>从清单中选择</v>
      </c>
      <c r="D21" s="23" t="str">
        <f>Table8[[#This Row],[Current Translation]]</f>
        <v>从清单中选择</v>
      </c>
    </row>
    <row r="23" spans="1:4" ht="15">
      <c r="A23" s="14" t="s">
        <v>3438</v>
      </c>
    </row>
    <row r="24" spans="1:4" ht="15">
      <c r="A24" s="9" t="s">
        <v>3433</v>
      </c>
      <c r="B24" s="10" t="s">
        <v>239</v>
      </c>
      <c r="C24" s="11" t="s">
        <v>237</v>
      </c>
      <c r="D24" s="12" t="s">
        <v>3434</v>
      </c>
    </row>
    <row r="25" spans="1:4">
      <c r="A25" s="6" t="s">
        <v>3438</v>
      </c>
      <c r="B25" s="4" t="s">
        <v>689</v>
      </c>
      <c r="C25" s="3" t="str">
        <f>VLOOKUP(Table9[[#This Row],[English]],TranslationTable,3,FALSE)</f>
        <v>豁免</v>
      </c>
      <c r="D25" s="8" t="str">
        <f>CONCATENATE(Table9[[#This Row],[Current Translation]], " (",Table9[[#This Row],[English]],")")</f>
        <v>豁免 (Exempt)</v>
      </c>
    </row>
    <row r="26" spans="1:4">
      <c r="A26" s="6" t="s">
        <v>3438</v>
      </c>
      <c r="B26" s="4" t="s">
        <v>1047</v>
      </c>
      <c r="C26" s="3" t="str">
        <f>VLOOKUP(Table9[[#This Row],[English]],TranslationTable,3,FALSE)</f>
        <v>未确定的</v>
      </c>
      <c r="D26" s="8" t="str">
        <f>CONCATENATE(Table9[[#This Row],[Current Translation]], " (",Table9[[#This Row],[English]],")")</f>
        <v>未确定的 (Not determined)</v>
      </c>
    </row>
    <row r="27" spans="1:4">
      <c r="A27" s="6" t="s">
        <v>3438</v>
      </c>
      <c r="B27" s="4" t="s">
        <v>1052</v>
      </c>
      <c r="C27" s="3" t="str">
        <f>VLOOKUP(Table9[[#This Row],[English]],TranslationTable,3,FALSE)</f>
        <v>未列入</v>
      </c>
      <c r="D27" s="8" t="str">
        <f>CONCATENATE(Table9[[#This Row],[Current Translation]], " (",Table9[[#This Row],[English]],")")</f>
        <v>未列入 (Not listed)</v>
      </c>
    </row>
    <row r="28" spans="1:4">
      <c r="A28" s="6" t="s">
        <v>3438</v>
      </c>
      <c r="B28" s="4" t="s">
        <v>1301</v>
      </c>
      <c r="C28" s="3" t="str">
        <f>VLOOKUP(Table9[[#This Row],[English]],TranslationTable,3,FALSE)</f>
        <v>注册</v>
      </c>
      <c r="D28" s="8" t="str">
        <f>CONCATENATE(Table9[[#This Row],[Current Translation]], " (",Table9[[#This Row],[English]],")")</f>
        <v>注册 (Registered)</v>
      </c>
    </row>
    <row r="29" spans="1:4">
      <c r="A29" s="6" t="s">
        <v>3438</v>
      </c>
      <c r="B29" s="51" t="s">
        <v>3435</v>
      </c>
      <c r="C29" s="22" t="str">
        <f>VLOOKUP(Table9[[#This Row],[English]],TranslationTable,3,FALSE)</f>
        <v>从清单中选择</v>
      </c>
      <c r="D29" s="23" t="str">
        <f>Table9[[#This Row],[Current Translation]]</f>
        <v>从清单中选择</v>
      </c>
    </row>
    <row r="31" spans="1:4" ht="15">
      <c r="A31" s="14" t="s">
        <v>3439</v>
      </c>
    </row>
    <row r="32" spans="1:4" ht="15">
      <c r="A32" s="9" t="s">
        <v>3433</v>
      </c>
      <c r="B32" s="10" t="s">
        <v>239</v>
      </c>
      <c r="C32" s="11" t="s">
        <v>237</v>
      </c>
      <c r="D32" s="12" t="s">
        <v>3434</v>
      </c>
    </row>
    <row r="33" spans="1:4">
      <c r="A33" s="6" t="s">
        <v>3439</v>
      </c>
      <c r="B33" s="4" t="s">
        <v>689</v>
      </c>
      <c r="C33" s="3" t="str">
        <f>VLOOKUP(Table10[[#This Row],[English]],TranslationTable,3,FALSE)</f>
        <v>豁免</v>
      </c>
      <c r="D33" s="8" t="str">
        <f>CONCATENATE(Table10[[#This Row],[Current Translation]], " (",Table10[[#This Row],[English]],")")</f>
        <v>豁免 (Exempt)</v>
      </c>
    </row>
    <row r="34" spans="1:4">
      <c r="A34" s="6" t="s">
        <v>3439</v>
      </c>
      <c r="B34" s="4" t="s">
        <v>920</v>
      </c>
      <c r="C34" s="3" t="str">
        <f>VLOOKUP(Table10[[#This Row],[English]],TranslationTable,3,FALSE)</f>
        <v>列入</v>
      </c>
      <c r="D34" s="8" t="str">
        <f>CONCATENATE(Table10[[#This Row],[Current Translation]], " (",Table10[[#This Row],[English]],")")</f>
        <v>列入 (Listed)</v>
      </c>
    </row>
    <row r="35" spans="1:4">
      <c r="A35" s="6" t="s">
        <v>3439</v>
      </c>
      <c r="B35" s="4" t="s">
        <v>1047</v>
      </c>
      <c r="C35" s="3" t="str">
        <f>VLOOKUP(Table10[[#This Row],[English]],TranslationTable,3,FALSE)</f>
        <v>未确定的</v>
      </c>
      <c r="D35" s="8" t="str">
        <f>CONCATENATE(Table10[[#This Row],[Current Translation]], " (",Table10[[#This Row],[English]],")")</f>
        <v>未确定的 (Not determined)</v>
      </c>
    </row>
    <row r="36" spans="1:4">
      <c r="A36" s="6" t="s">
        <v>3439</v>
      </c>
      <c r="B36" s="4" t="s">
        <v>1052</v>
      </c>
      <c r="C36" s="3" t="str">
        <f>VLOOKUP(Table10[[#This Row],[English]],TranslationTable,3,FALSE)</f>
        <v>未列入</v>
      </c>
      <c r="D36" s="8" t="str">
        <f>CONCATENATE(Table10[[#This Row],[Current Translation]], " (",Table10[[#This Row],[English]],")")</f>
        <v>未列入 (Not listed)</v>
      </c>
    </row>
    <row r="37" spans="1:4">
      <c r="A37" s="13" t="s">
        <v>3439</v>
      </c>
      <c r="B37" s="19" t="s">
        <v>3435</v>
      </c>
      <c r="C37" s="22" t="str">
        <f>VLOOKUP(Table10[[#This Row],[English]],TranslationTable,3,FALSE)</f>
        <v>从清单中选择</v>
      </c>
      <c r="D37" s="23" t="str">
        <f>Table10[[#This Row],[Current Translation]]</f>
        <v>从清单中选择</v>
      </c>
    </row>
    <row r="39" spans="1:4" ht="15">
      <c r="A39" s="14" t="s">
        <v>3440</v>
      </c>
    </row>
    <row r="40" spans="1:4" ht="15">
      <c r="A40" s="9" t="s">
        <v>3433</v>
      </c>
      <c r="B40" s="10" t="s">
        <v>239</v>
      </c>
      <c r="C40" s="11" t="s">
        <v>237</v>
      </c>
      <c r="D40" s="12" t="s">
        <v>3434</v>
      </c>
    </row>
    <row r="41" spans="1:4">
      <c r="A41" s="6" t="s">
        <v>3440</v>
      </c>
      <c r="B41" s="5" t="s">
        <v>139</v>
      </c>
      <c r="C41" s="3" t="str">
        <f>VLOOKUP(Table11[[#This Row],[English]],TranslationTable,3,FALSE)</f>
        <v>颜料</v>
      </c>
      <c r="D41" s="8" t="str">
        <f>CONCATENATE(Table11[[#This Row],[Current Translation]], " (",Table11[[#This Row],[English]],")")</f>
        <v>颜料 (Pigment)</v>
      </c>
    </row>
    <row r="42" spans="1:4">
      <c r="A42" s="6" t="s">
        <v>3440</v>
      </c>
      <c r="B42" s="5" t="s">
        <v>141</v>
      </c>
      <c r="C42" s="3" t="str">
        <f>VLOOKUP(Table11[[#This Row],[English]],TranslationTable,3,FALSE)</f>
        <v>溶剂</v>
      </c>
      <c r="D42" s="8" t="str">
        <f>CONCATENATE(Table11[[#This Row],[Current Translation]], " (",Table11[[#This Row],[English]],")")</f>
        <v>溶剂 (Solvent)</v>
      </c>
    </row>
    <row r="43" spans="1:4">
      <c r="A43" s="6" t="s">
        <v>3440</v>
      </c>
      <c r="B43" s="5" t="s">
        <v>140</v>
      </c>
      <c r="C43" s="3" t="str">
        <f>VLOOKUP(Table11[[#This Row],[English]],TranslationTable,3,FALSE)</f>
        <v>粘合剂</v>
      </c>
      <c r="D43" s="8" t="str">
        <f>CONCATENATE(Table11[[#This Row],[Current Translation]], " (",Table11[[#This Row],[English]],")")</f>
        <v>粘合剂 (Binder)</v>
      </c>
    </row>
    <row r="44" spans="1:4">
      <c r="A44" s="13" t="s">
        <v>3440</v>
      </c>
      <c r="B44" s="19" t="s">
        <v>3435</v>
      </c>
      <c r="C44" s="22" t="str">
        <f>VLOOKUP(Table11[[#This Row],[English]],TranslationTable,3,FALSE)</f>
        <v>从清单中选择</v>
      </c>
      <c r="D44" s="23" t="str">
        <f>Table11[[#This Row],[Current Translation]]</f>
        <v>从清单中选择</v>
      </c>
    </row>
    <row r="46" spans="1:4" ht="15">
      <c r="A46" s="7" t="s">
        <v>3441</v>
      </c>
    </row>
    <row r="47" spans="1:4" ht="15">
      <c r="A47" s="9" t="s">
        <v>3433</v>
      </c>
      <c r="B47" s="10" t="s">
        <v>239</v>
      </c>
      <c r="C47" s="11" t="s">
        <v>237</v>
      </c>
      <c r="D47" s="12" t="s">
        <v>3434</v>
      </c>
    </row>
    <row r="48" spans="1:4">
      <c r="A48" s="6" t="s">
        <v>3441</v>
      </c>
      <c r="B48" s="4" t="s">
        <v>905</v>
      </c>
      <c r="C48" s="3" t="str">
        <f>VLOOKUP(Table12[[#This Row],[English]],TranslationTable,3,FALSE)</f>
        <v>磅每加仑</v>
      </c>
      <c r="D48" s="8" t="str">
        <f>CONCATENATE(Table12[[#This Row],[Current Translation]], " (",Table12[[#This Row],[English]],")")</f>
        <v>磅每加仑 (lbs/gal)</v>
      </c>
    </row>
    <row r="49" spans="1:4">
      <c r="A49" s="6" t="s">
        <v>3441</v>
      </c>
      <c r="B49" s="4" t="s">
        <v>897</v>
      </c>
      <c r="C49" s="3" t="str">
        <f>VLOOKUP(Table12[[#This Row],[English]],TranslationTable,3,FALSE)</f>
        <v>千克每升</v>
      </c>
      <c r="D49" s="8" t="str">
        <f>CONCATENATE(Table12[[#This Row],[Current Translation]], " (",Table12[[#This Row],[English]],")")</f>
        <v>千克每升 (kg/L)</v>
      </c>
    </row>
    <row r="50" spans="1:4">
      <c r="A50" s="6" t="s">
        <v>3441</v>
      </c>
      <c r="B50" s="4" t="s">
        <v>721</v>
      </c>
      <c r="C50" s="3" t="str">
        <f>VLOOKUP(Table12[[#This Row],[English]],TranslationTable,3,FALSE)</f>
        <v>克每立方厘米</v>
      </c>
      <c r="D50" s="8" t="str">
        <f>CONCATENATE(Table12[[#This Row],[Current Translation]], " (",Table12[[#This Row],[English]],")")</f>
        <v>克每立方厘米 (g/cm3)</v>
      </c>
    </row>
    <row r="51" spans="1:4">
      <c r="A51" s="6" t="s">
        <v>3441</v>
      </c>
      <c r="B51" s="4" t="s">
        <v>1384</v>
      </c>
      <c r="C51" s="3" t="str">
        <f>VLOOKUP(Table12[[#This Row],[English]],TranslationTable,3,FALSE)</f>
        <v>比重</v>
      </c>
      <c r="D51" s="8" t="str">
        <f>CONCATENATE(Table12[[#This Row],[Current Translation]], " (",Table12[[#This Row],[English]],")")</f>
        <v>比重 (specific gravity)</v>
      </c>
    </row>
    <row r="52" spans="1:4">
      <c r="A52" s="13" t="s">
        <v>3441</v>
      </c>
      <c r="B52" s="19" t="s">
        <v>3435</v>
      </c>
      <c r="C52" s="22" t="str">
        <f>VLOOKUP(Table12[[#This Row],[English]],TranslationTable,3,FALSE)</f>
        <v>从清单中选择</v>
      </c>
      <c r="D52" s="23" t="str">
        <f>Table12[[#This Row],[Current Translation]]</f>
        <v>从清单中选择</v>
      </c>
    </row>
    <row r="54" spans="1:4" ht="15">
      <c r="A54" s="7" t="s">
        <v>58</v>
      </c>
    </row>
    <row r="55" spans="1:4" ht="15">
      <c r="A55" s="9" t="s">
        <v>3433</v>
      </c>
      <c r="B55" s="10" t="s">
        <v>239</v>
      </c>
      <c r="C55" s="11" t="s">
        <v>237</v>
      </c>
      <c r="D55" s="12" t="s">
        <v>3434</v>
      </c>
    </row>
    <row r="56" spans="1:4">
      <c r="A56" s="6" t="s">
        <v>58</v>
      </c>
      <c r="B56" s="4" t="s">
        <v>538</v>
      </c>
      <c r="C56" s="3" t="str">
        <f>VLOOKUP(Table13[[#This Row],[English]],TranslationTable,3,FALSE)</f>
        <v>闭合杯</v>
      </c>
      <c r="D56" s="8" t="str">
        <f>CONCATENATE(Table13[[#This Row],[Current Translation]], " (",Table13[[#This Row],[English]],")")</f>
        <v>闭合杯 (Closed Cup)</v>
      </c>
    </row>
    <row r="57" spans="1:4">
      <c r="A57" s="6" t="s">
        <v>58</v>
      </c>
      <c r="B57" s="4" t="s">
        <v>1072</v>
      </c>
      <c r="C57" s="3" t="str">
        <f>VLOOKUP(Table13[[#This Row],[English]],TranslationTable,3,FALSE)</f>
        <v>开杯</v>
      </c>
      <c r="D57" s="8" t="str">
        <f>CONCATENATE(Table13[[#This Row],[Current Translation]], " (",Table13[[#This Row],[English]],")")</f>
        <v>开杯 (Open Cup)</v>
      </c>
    </row>
    <row r="58" spans="1:4">
      <c r="A58" s="13" t="s">
        <v>58</v>
      </c>
      <c r="B58" s="19" t="s">
        <v>3435</v>
      </c>
      <c r="C58" s="22" t="str">
        <f>VLOOKUP(Table13[[#This Row],[English]],TranslationTable,3,FALSE)</f>
        <v>从清单中选择</v>
      </c>
      <c r="D58" s="23" t="str">
        <f>Table13[[#This Row],[Current Translation]]</f>
        <v>从清单中选择</v>
      </c>
    </row>
    <row r="60" spans="1:4" ht="15">
      <c r="A60" s="7" t="s">
        <v>3442</v>
      </c>
    </row>
    <row r="61" spans="1:4" ht="15">
      <c r="A61" s="9" t="s">
        <v>3433</v>
      </c>
      <c r="B61" s="10" t="s">
        <v>239</v>
      </c>
      <c r="C61" s="11" t="s">
        <v>237</v>
      </c>
      <c r="D61" s="12" t="s">
        <v>3434</v>
      </c>
    </row>
    <row r="62" spans="1:4">
      <c r="A62" s="6" t="s">
        <v>3442</v>
      </c>
      <c r="B62" s="4" t="s">
        <v>798</v>
      </c>
      <c r="C62" s="3" t="str">
        <f>VLOOKUP(Table14[[#This Row],[English]],TranslationTable,3,FALSE)</f>
        <v xml:space="preserve">杂质 </v>
      </c>
      <c r="D62" s="8" t="str">
        <f>CONCATENATE(Table14[[#This Row],[Current Translation]], " (",Table14[[#This Row],[English]],")")</f>
        <v>杂质  (Impurity)</v>
      </c>
    </row>
    <row r="63" spans="1:4">
      <c r="A63" s="6" t="s">
        <v>3442</v>
      </c>
      <c r="B63" s="4" t="s">
        <v>851</v>
      </c>
      <c r="C63" s="3" t="str">
        <f>VLOOKUP(Table14[[#This Row],[English]],TranslationTable,3,FALSE)</f>
        <v xml:space="preserve">有意添加  </v>
      </c>
      <c r="D63" s="8" t="str">
        <f>CONCATENATE(Table14[[#This Row],[Current Translation]], " (",Table14[[#This Row],[English]],")")</f>
        <v>有意添加   (Intentionally Added)</v>
      </c>
    </row>
    <row r="64" spans="1:4">
      <c r="A64" s="13" t="s">
        <v>3442</v>
      </c>
      <c r="B64" s="19" t="s">
        <v>3435</v>
      </c>
      <c r="C64" s="22" t="str">
        <f>VLOOKUP(Table14[[#This Row],[English]],TranslationTable,3,FALSE)</f>
        <v>从清单中选择</v>
      </c>
      <c r="D64" s="23" t="str">
        <f>Table14[[#This Row],[Current Translation]]</f>
        <v>从清单中选择</v>
      </c>
    </row>
    <row r="66" spans="1:4" ht="15">
      <c r="A66" s="7" t="s">
        <v>1162</v>
      </c>
    </row>
    <row r="67" spans="1:4" ht="15">
      <c r="A67" s="9" t="s">
        <v>3433</v>
      </c>
      <c r="B67" s="10" t="s">
        <v>239</v>
      </c>
      <c r="C67" s="11" t="s">
        <v>237</v>
      </c>
      <c r="D67" s="12" t="s">
        <v>3434</v>
      </c>
    </row>
    <row r="68" spans="1:4">
      <c r="A68" s="6" t="s">
        <v>1162</v>
      </c>
      <c r="B68" s="4" t="s">
        <v>353</v>
      </c>
      <c r="C68" s="3" t="str">
        <f>VLOOKUP(Table15[[#This Row],[English]],TranslationTable,3,FALSE)</f>
        <v>气溶胶</v>
      </c>
      <c r="D68" s="8" t="str">
        <f>CONCATENATE(Table15[[#This Row],[Current Translation]], " (",Table15[[#This Row],[English]],")")</f>
        <v>气溶胶 (Aerosol)</v>
      </c>
    </row>
    <row r="69" spans="1:4">
      <c r="A69" s="6" t="s">
        <v>1162</v>
      </c>
      <c r="B69" s="4" t="s">
        <v>725</v>
      </c>
      <c r="C69" s="3" t="str">
        <f>VLOOKUP(Table15[[#This Row],[English]],TranslationTable,3,FALSE)</f>
        <v>气体</v>
      </c>
      <c r="D69" s="8" t="str">
        <f>CONCATENATE(Table15[[#This Row],[Current Translation]], " (",Table15[[#This Row],[English]],")")</f>
        <v>气体 (Gas)</v>
      </c>
    </row>
    <row r="70" spans="1:4">
      <c r="A70" s="6" t="s">
        <v>1162</v>
      </c>
      <c r="B70" s="6" t="s">
        <v>910</v>
      </c>
      <c r="C70" s="3" t="str">
        <f>VLOOKUP(Table15[[#This Row],[English]],TranslationTable,3,FALSE)</f>
        <v>液化气</v>
      </c>
      <c r="D70" s="8" t="str">
        <f>CONCATENATE(Table15[[#This Row],[Current Translation]], " (",Table15[[#This Row],[English]],")")</f>
        <v>液化气 (Liquefied Gas)</v>
      </c>
    </row>
    <row r="71" spans="1:4">
      <c r="A71" s="6" t="s">
        <v>1162</v>
      </c>
      <c r="B71" s="6" t="s">
        <v>915</v>
      </c>
      <c r="C71" s="3" t="str">
        <f>VLOOKUP(Table15[[#This Row],[English]],TranslationTable,3,FALSE)</f>
        <v>液体</v>
      </c>
      <c r="D71" s="8" t="str">
        <f>CONCATENATE(Table15[[#This Row],[Current Translation]], " (",Table15[[#This Row],[English]],")")</f>
        <v>液体 (Liquid)</v>
      </c>
    </row>
    <row r="72" spans="1:4">
      <c r="A72" s="6" t="s">
        <v>1162</v>
      </c>
      <c r="B72" s="6" t="s">
        <v>1132</v>
      </c>
      <c r="C72" s="3" t="str">
        <f>VLOOKUP(Table15[[#This Row],[English]],TranslationTable,3,FALSE)</f>
        <v>浆</v>
      </c>
      <c r="D72" s="8" t="str">
        <f>CONCATENATE(Table15[[#This Row],[Current Translation]], " (",Table15[[#This Row],[English]],")")</f>
        <v>浆 (Paste)</v>
      </c>
    </row>
    <row r="73" spans="1:4">
      <c r="A73" s="6" t="s">
        <v>1162</v>
      </c>
      <c r="B73" s="6" t="s">
        <v>1255</v>
      </c>
      <c r="C73" s="3" t="str">
        <f>VLOOKUP(Table15[[#This Row],[English]],TranslationTable,3,FALSE)</f>
        <v>粉末</v>
      </c>
      <c r="D73" s="8" t="str">
        <f>CONCATENATE(Table15[[#This Row],[Current Translation]], " (",Table15[[#This Row],[English]],")")</f>
        <v>粉末 (Powder)</v>
      </c>
    </row>
    <row r="74" spans="1:4">
      <c r="A74" s="6" t="s">
        <v>1162</v>
      </c>
      <c r="B74" s="55" t="s">
        <v>1370</v>
      </c>
      <c r="C74" s="57" t="str">
        <f>VLOOKUP(Table15[[#This Row],[English]],TranslationTable,3,FALSE)</f>
        <v>固体</v>
      </c>
      <c r="D74" s="58" t="str">
        <f>CONCATENATE(Table15[[#This Row],[Current Translation]], " (",Table15[[#This Row],[English]],")")</f>
        <v>固体 (Solid)</v>
      </c>
    </row>
    <row r="75" spans="1:4">
      <c r="A75" s="6" t="s">
        <v>1162</v>
      </c>
      <c r="B75" s="20" t="s">
        <v>3435</v>
      </c>
      <c r="C75" s="3" t="str">
        <f>VLOOKUP(Table15[[#This Row],[English]],TranslationTable,3,FALSE)</f>
        <v>从清单中选择</v>
      </c>
      <c r="D75" s="8" t="str">
        <f>Table15[[#This Row],[Current Translation]]</f>
        <v>从清单中选择</v>
      </c>
    </row>
    <row r="77" spans="1:4" ht="15">
      <c r="A77" s="7" t="s">
        <v>3443</v>
      </c>
    </row>
    <row r="78" spans="1:4" ht="15">
      <c r="A78" s="9" t="s">
        <v>3433</v>
      </c>
      <c r="B78" s="10" t="s">
        <v>239</v>
      </c>
      <c r="C78" s="11" t="s">
        <v>237</v>
      </c>
      <c r="D78" s="12" t="s">
        <v>3434</v>
      </c>
    </row>
    <row r="79" spans="1:4">
      <c r="A79" s="6" t="s">
        <v>3443</v>
      </c>
      <c r="B79" s="13" t="s">
        <v>1370</v>
      </c>
      <c r="C79" s="3" t="str">
        <f>VLOOKUP(Table16[[#This Row],[English]],TranslationTable,3,FALSE)</f>
        <v>固体</v>
      </c>
      <c r="D79" s="8" t="str">
        <f>CONCATENATE(Table16[[#This Row],[Current Translation]], " (",Table16[[#This Row],[English]],")")</f>
        <v>固体 (Solid)</v>
      </c>
    </row>
    <row r="80" spans="1:4">
      <c r="A80" s="13" t="s">
        <v>3443</v>
      </c>
      <c r="B80" s="13" t="s">
        <v>915</v>
      </c>
      <c r="C80" s="3" t="str">
        <f>VLOOKUP(Table16[[#This Row],[English]],TranslationTable,3,FALSE)</f>
        <v>液体</v>
      </c>
      <c r="D80" s="8" t="str">
        <f>CONCATENATE(Table16[[#This Row],[Current Translation]], " (",Table16[[#This Row],[English]],")")</f>
        <v>液体 (Liquid)</v>
      </c>
    </row>
    <row r="81" spans="1:4">
      <c r="A81" s="13" t="s">
        <v>3443</v>
      </c>
      <c r="B81" s="13" t="s">
        <v>1255</v>
      </c>
      <c r="C81" s="3" t="str">
        <f>VLOOKUP(Table16[[#This Row],[English]],TranslationTable,3,FALSE)</f>
        <v>粉末</v>
      </c>
      <c r="D81" s="8" t="str">
        <f>CONCATENATE(Table16[[#This Row],[Current Translation]], " (",Table16[[#This Row],[English]],")")</f>
        <v>粉末 (Powder)</v>
      </c>
    </row>
    <row r="82" spans="1:4">
      <c r="A82" s="13" t="s">
        <v>3443</v>
      </c>
      <c r="B82" s="21" t="s">
        <v>3435</v>
      </c>
      <c r="C82" s="22" t="str">
        <f>VLOOKUP(Table16[[#This Row],[English]],TranslationTable,3,FALSE)</f>
        <v>从清单中选择</v>
      </c>
      <c r="D82" s="23" t="str">
        <f>Table16[[#This Row],[Current Translation]]</f>
        <v>从清单中选择</v>
      </c>
    </row>
    <row r="84" spans="1:4" ht="15">
      <c r="A84" s="7" t="s">
        <v>3444</v>
      </c>
    </row>
    <row r="85" spans="1:4" ht="15">
      <c r="A85" s="9" t="s">
        <v>3433</v>
      </c>
      <c r="B85" s="10" t="s">
        <v>239</v>
      </c>
      <c r="C85" s="11" t="s">
        <v>237</v>
      </c>
      <c r="D85" s="12" t="s">
        <v>3434</v>
      </c>
    </row>
    <row r="86" spans="1:4">
      <c r="A86" s="13" t="s">
        <v>3444</v>
      </c>
      <c r="B86" s="13" t="s">
        <v>631</v>
      </c>
      <c r="C86" s="3" t="str">
        <f>VLOOKUP(Table18[[#This Row],[English]],TranslationTable,3,FALSE)</f>
        <v>天</v>
      </c>
      <c r="D86" s="8" t="str">
        <f>CONCATENATE(Table18[[#This Row],[Current Translation]], " (",Table18[[#This Row],[English]],")")</f>
        <v>天 (days)</v>
      </c>
    </row>
    <row r="87" spans="1:4">
      <c r="A87" s="13" t="s">
        <v>3444</v>
      </c>
      <c r="B87" s="13" t="s">
        <v>1000</v>
      </c>
      <c r="C87" s="3" t="str">
        <f>VLOOKUP(Table18[[#This Row],[English]],TranslationTable,3,FALSE)</f>
        <v>个月</v>
      </c>
      <c r="D87" s="8" t="str">
        <f>CONCATENATE(Table18[[#This Row],[Current Translation]], " (",Table18[[#This Row],[English]],")")</f>
        <v>个月 (months)</v>
      </c>
    </row>
    <row r="88" spans="1:4">
      <c r="A88" s="13" t="s">
        <v>3444</v>
      </c>
      <c r="B88" s="13" t="s">
        <v>1619</v>
      </c>
      <c r="C88" s="3" t="str">
        <f>VLOOKUP(Table18[[#This Row],[English]],TranslationTable,3,FALSE)</f>
        <v>年</v>
      </c>
      <c r="D88" s="8" t="str">
        <f>CONCATENATE(Table18[[#This Row],[Current Translation]], " (",Table18[[#This Row],[English]],")")</f>
        <v>年 (years)</v>
      </c>
    </row>
    <row r="89" spans="1:4">
      <c r="A89" s="13" t="s">
        <v>3444</v>
      </c>
      <c r="B89" s="21" t="s">
        <v>3435</v>
      </c>
      <c r="C89" s="22" t="str">
        <f>VLOOKUP(Table18[[#This Row],[English]],TranslationTable,3,FALSE)</f>
        <v>从清单中选择</v>
      </c>
      <c r="D89" s="23" t="str">
        <f>Table18[[#This Row],[Current Translation]]</f>
        <v>从清单中选择</v>
      </c>
    </row>
    <row r="91" spans="1:4" ht="15">
      <c r="A91" s="7" t="s">
        <v>3445</v>
      </c>
    </row>
    <row r="92" spans="1:4" ht="15">
      <c r="A92" s="9" t="s">
        <v>3433</v>
      </c>
      <c r="B92" s="10" t="s">
        <v>239</v>
      </c>
      <c r="C92" s="11" t="s">
        <v>237</v>
      </c>
      <c r="D92" s="12" t="s">
        <v>3434</v>
      </c>
    </row>
    <row r="93" spans="1:4">
      <c r="A93" s="13" t="s">
        <v>3445</v>
      </c>
      <c r="B93" s="13" t="s">
        <v>698</v>
      </c>
      <c r="C93" s="3" t="str">
        <f>VLOOKUP(Table19[[#This Row],[English]],TranslationTable,3,FALSE)</f>
        <v>F</v>
      </c>
      <c r="D93" s="8" t="str">
        <f>CONCATENATE(Table19[[#This Row],[Current Translation]], " (",Table19[[#This Row],[English]],")")</f>
        <v>F (F)</v>
      </c>
    </row>
    <row r="94" spans="1:4">
      <c r="A94" s="13" t="s">
        <v>3445</v>
      </c>
      <c r="B94" s="13" t="s">
        <v>475</v>
      </c>
      <c r="C94" s="3" t="str">
        <f>VLOOKUP(Table19[[#This Row],[English]],TranslationTable,3,FALSE)</f>
        <v>C</v>
      </c>
      <c r="D94" s="8" t="str">
        <f>CONCATENATE(Table19[[#This Row],[Current Translation]], " (",Table19[[#This Row],[English]],")")</f>
        <v>C (C)</v>
      </c>
    </row>
    <row r="95" spans="1:4">
      <c r="A95" s="13" t="s">
        <v>3445</v>
      </c>
      <c r="B95" s="21" t="s">
        <v>3435</v>
      </c>
      <c r="C95" s="22" t="str">
        <f>VLOOKUP(Table19[[#This Row],[English]],TranslationTable,3,FALSE)</f>
        <v>从清单中选择</v>
      </c>
      <c r="D95" s="23" t="str">
        <f>Table19[[#This Row],[Current Translation]]</f>
        <v>从清单中选择</v>
      </c>
    </row>
    <row r="97" spans="1:9" ht="15">
      <c r="A97" s="7" t="s">
        <v>3446</v>
      </c>
    </row>
    <row r="98" spans="1:9" ht="15">
      <c r="A98" s="9" t="s">
        <v>3433</v>
      </c>
      <c r="B98" s="10" t="s">
        <v>239</v>
      </c>
      <c r="C98" s="11" t="s">
        <v>237</v>
      </c>
      <c r="D98" s="12" t="s">
        <v>3434</v>
      </c>
      <c r="E98" s="95" t="s">
        <v>6638</v>
      </c>
      <c r="F98" s="95" t="s">
        <v>6652</v>
      </c>
      <c r="G98" s="95" t="s">
        <v>6731</v>
      </c>
      <c r="H98" s="95" t="s">
        <v>6732</v>
      </c>
      <c r="I98" s="95" t="s">
        <v>6733</v>
      </c>
    </row>
    <row r="99" spans="1:9">
      <c r="A99" s="6" t="s">
        <v>3446</v>
      </c>
      <c r="B99" s="8" t="s">
        <v>1624</v>
      </c>
      <c r="C99" s="3" t="str">
        <f>VLOOKUP(Table20[[#This Row],[English]],TranslationTable,3,FALSE)</f>
        <v>是的</v>
      </c>
      <c r="D99" s="8" t="str">
        <f>CONCATENATE(Table20[[#This Row],[Current Translation]], " (",Table20[[#This Row],[English]],")")</f>
        <v>是的 (Yes)</v>
      </c>
      <c r="E99" t="s">
        <v>6637</v>
      </c>
      <c r="F99" t="s">
        <v>6653</v>
      </c>
      <c r="G99" t="str">
        <f>VLOOKUP(Table20[[#This Row],[Food Contact Lookup]],Table2[[Lookup Column ]:[Current Translation]],3,FALSE)</f>
        <v>请在下面指定法规编号，并在附件部分附上您的证明信：</v>
      </c>
      <c r="H99" t="str">
        <f>VLOOKUP(Table20[[#This Row],[Microparticle ]],Table2[[Lookup Column ]:[Current Translation]],3,FALSE)</f>
        <v>请在下面指定身份和百分比。</v>
      </c>
      <c r="I99">
        <v>1</v>
      </c>
    </row>
    <row r="100" spans="1:9">
      <c r="A100" s="13" t="s">
        <v>3446</v>
      </c>
      <c r="B100" s="8" t="s">
        <v>1034</v>
      </c>
      <c r="C100" s="3" t="str">
        <f>VLOOKUP(Table20[[#This Row],[English]],TranslationTable,3,FALSE)</f>
        <v>不是的</v>
      </c>
      <c r="D100" s="8" t="str">
        <f>CONCATENATE(Table20[[#This Row],[Current Translation]], " (",Table20[[#This Row],[English]],")")</f>
        <v>不是的 (No)</v>
      </c>
      <c r="E100" t="s">
        <v>6636</v>
      </c>
      <c r="F100" t="s">
        <v>6654</v>
      </c>
      <c r="G100" t="str">
        <f>VLOOKUP(Table20[[#This Row],[Food Contact Lookup]],Table2[[Lookup Column ]:[Current Translation]],3,FALSE)</f>
        <v>请继续下一个问题。</v>
      </c>
      <c r="H100" t="str">
        <f>VLOOKUP(Table20[[#This Row],[Microparticle ]],Table2[[Lookup Column ]:[Current Translation]],3,FALSE)</f>
        <v>跳过本节的其余部分并继续执行此表单的下一个选项卡。</v>
      </c>
      <c r="I100">
        <v>2</v>
      </c>
    </row>
    <row r="101" spans="1:9">
      <c r="A101" s="13" t="s">
        <v>3446</v>
      </c>
      <c r="B101" s="21" t="s">
        <v>3435</v>
      </c>
      <c r="C101" s="22" t="str">
        <f>VLOOKUP(Table20[[#This Row],[English]],TranslationTable,3,FALSE)</f>
        <v>从清单中选择</v>
      </c>
      <c r="D101" s="23" t="str">
        <f>Table20[[#This Row],[Current Translation]]</f>
        <v>从清单中选择</v>
      </c>
      <c r="E101" t="s">
        <v>6635</v>
      </c>
      <c r="F101" t="s">
        <v>6635</v>
      </c>
      <c r="G101" t="str">
        <f>VLOOKUP(Table20[[#This Row],[Food Contact Lookup]],Table2[[Lookup Column ]:[Current Translation]],3,FALSE)</f>
        <v>请在上面选择。</v>
      </c>
      <c r="H101" t="str">
        <f>VLOOKUP(Table20[[#This Row],[Microparticle ]],Table2[[Lookup Column ]:[Current Translation]],3,FALSE)</f>
        <v>请在上面选择。</v>
      </c>
      <c r="I101">
        <v>3</v>
      </c>
    </row>
    <row r="103" spans="1:9" ht="15">
      <c r="A103" s="7" t="s">
        <v>3447</v>
      </c>
    </row>
    <row r="104" spans="1:9" ht="15">
      <c r="A104" s="9" t="s">
        <v>3433</v>
      </c>
      <c r="B104" s="10" t="s">
        <v>239</v>
      </c>
      <c r="C104" s="11" t="s">
        <v>237</v>
      </c>
      <c r="D104" s="12" t="s">
        <v>3434</v>
      </c>
    </row>
    <row r="105" spans="1:9">
      <c r="A105" s="6" t="s">
        <v>3448</v>
      </c>
      <c r="B105" s="52" t="s">
        <v>623</v>
      </c>
      <c r="C105" s="3" t="str">
        <f>VLOOKUP(Table2024[[#This Row],[English]],TranslationTable,3,FALSE)</f>
        <v>立方体</v>
      </c>
      <c r="D105" s="8" t="str">
        <f>CONCATENATE(Table2024[[#This Row],[Current Translation]], " (",Table2024[[#This Row],[English]],")")</f>
        <v>立方体 (Cubic)</v>
      </c>
    </row>
    <row r="106" spans="1:9">
      <c r="A106" s="13" t="s">
        <v>3448</v>
      </c>
      <c r="B106" s="52" t="s">
        <v>466</v>
      </c>
      <c r="C106" s="3" t="str">
        <f>VLOOKUP(Table2024[[#This Row],[English]],TranslationTable,3,FALSE)</f>
        <v>分枝的</v>
      </c>
      <c r="D106" s="8" t="str">
        <f>CONCATENATE(Table2024[[#This Row],[Current Translation]], " (",Table2024[[#This Row],[English]],")")</f>
        <v>分枝的 (Branched)</v>
      </c>
    </row>
    <row r="107" spans="1:9">
      <c r="A107" s="13" t="s">
        <v>3448</v>
      </c>
      <c r="B107" s="52" t="s">
        <v>1322</v>
      </c>
      <c r="C107" s="3" t="str">
        <f>VLOOKUP(Table2024[[#This Row],[English]],TranslationTable,3,FALSE)</f>
        <v>杆或纤维</v>
      </c>
      <c r="D107" s="8" t="str">
        <f>CONCATENATE(Table2024[[#This Row],[Current Translation]], " (",Table2024[[#This Row],[English]],")")</f>
        <v>杆或纤维 (Rod or Fiber)</v>
      </c>
    </row>
    <row r="108" spans="1:9">
      <c r="A108" s="13" t="s">
        <v>3448</v>
      </c>
      <c r="B108" s="52" t="s">
        <v>1397</v>
      </c>
      <c r="C108" s="3" t="str">
        <f>VLOOKUP(Table2024[[#This Row],[English]],TranslationTable,3,FALSE)</f>
        <v>球形</v>
      </c>
      <c r="D108" s="8" t="str">
        <f>CONCATENATE(Table2024[[#This Row],[Current Translation]], " (",Table2024[[#This Row],[English]],")")</f>
        <v>球形 (Spherical)</v>
      </c>
    </row>
    <row r="109" spans="1:9">
      <c r="A109" s="13" t="s">
        <v>3448</v>
      </c>
      <c r="B109" s="52" t="s">
        <v>1491</v>
      </c>
      <c r="C109" s="3" t="str">
        <f>VLOOKUP(Table2024[[#This Row],[English]],TranslationTable,3,FALSE)</f>
        <v>三角形</v>
      </c>
      <c r="D109" s="8" t="str">
        <f>CONCATENATE(Table2024[[#This Row],[Current Translation]], " (",Table2024[[#This Row],[English]],")")</f>
        <v>三角形 (Triangle)</v>
      </c>
    </row>
    <row r="110" spans="1:9">
      <c r="A110" s="13" t="s">
        <v>3448</v>
      </c>
      <c r="B110" s="52" t="s">
        <v>1495</v>
      </c>
      <c r="C110" s="3" t="str">
        <f>VLOOKUP(Table2024[[#This Row],[English]],TranslationTable,3,FALSE)</f>
        <v>管状的</v>
      </c>
      <c r="D110" s="8" t="str">
        <f>CONCATENATE(Table2024[[#This Row],[Current Translation]], " (",Table2024[[#This Row],[English]],")")</f>
        <v>管状的 (Tubular)</v>
      </c>
    </row>
    <row r="111" spans="1:9">
      <c r="A111" s="13" t="s">
        <v>3448</v>
      </c>
      <c r="B111" s="52" t="s">
        <v>1082</v>
      </c>
      <c r="C111" s="3" t="str">
        <f>VLOOKUP(Table2024[[#This Row],[English]],TranslationTable,3,FALSE)</f>
        <v>其他（在下面输入）</v>
      </c>
      <c r="D111" s="8" t="str">
        <f>CONCATENATE(Table2024[[#This Row],[Current Translation]], " (",Table2024[[#This Row],[English]],")")</f>
        <v>其他（在下面输入） (Other (input below))</v>
      </c>
    </row>
    <row r="112" spans="1:9">
      <c r="A112" s="13" t="s">
        <v>3448</v>
      </c>
      <c r="B112" s="21" t="s">
        <v>3435</v>
      </c>
      <c r="C112" s="22" t="str">
        <f>VLOOKUP(Table2024[[#This Row],[English]],TranslationTable,3,FALSE)</f>
        <v>从清单中选择</v>
      </c>
      <c r="D112" s="23" t="str">
        <f>Table2024[[#This Row],[Current Translation]]</f>
        <v>从清单中选择</v>
      </c>
    </row>
    <row r="114" spans="1:4" ht="15">
      <c r="A114" s="7" t="s">
        <v>3449</v>
      </c>
    </row>
    <row r="115" spans="1:4" ht="15">
      <c r="A115" s="9" t="s">
        <v>3433</v>
      </c>
      <c r="B115" s="10" t="s">
        <v>239</v>
      </c>
      <c r="C115" s="11" t="s">
        <v>237</v>
      </c>
      <c r="D115" s="12" t="s">
        <v>3434</v>
      </c>
    </row>
    <row r="116" spans="1:4">
      <c r="A116" s="6" t="s">
        <v>3450</v>
      </c>
      <c r="B116" s="52" t="s">
        <v>1505</v>
      </c>
      <c r="C116" s="3" t="str">
        <f>VLOOKUP(Table2026[[#This Row],[English]],TranslationTable,3,FALSE)</f>
        <v>Unbound</v>
      </c>
      <c r="D116" s="8" t="str">
        <f>CONCATENATE(Table2026[[#This Row],[Current Translation]], " (",Table2026[[#This Row],[English]],")")</f>
        <v>Unbound (Unbound)</v>
      </c>
    </row>
    <row r="117" spans="1:4" ht="28.5">
      <c r="A117" s="6" t="s">
        <v>3450</v>
      </c>
      <c r="B117" s="53" t="s">
        <v>6668</v>
      </c>
      <c r="C117" s="3" t="str">
        <f>VLOOKUP(Table2026[[#This Row],[English]],TranslationTable,3,FALSE)</f>
        <v>聚集（强烈结合）</v>
      </c>
      <c r="D117" s="8" t="str">
        <f>CONCATENATE(Table2026[[#This Row],[Current Translation]], " (",Table2026[[#This Row],[English]],")")</f>
        <v>聚集（强烈结合） (Agglomerated 
(Weakly Bound))</v>
      </c>
    </row>
    <row r="118" spans="1:4" ht="28.5">
      <c r="A118" s="6" t="s">
        <v>3450</v>
      </c>
      <c r="B118" s="53" t="s">
        <v>6669</v>
      </c>
      <c r="C118" s="3" t="str">
        <f>VLOOKUP(Table2026[[#This Row],[English]],TranslationTable,3,FALSE)</f>
        <v>团聚（弱结合）</v>
      </c>
      <c r="D118" s="8" t="str">
        <f>CONCATENATE(Table2026[[#This Row],[Current Translation]], " (",Table2026[[#This Row],[English]],")")</f>
        <v>团聚（弱结合） (Aggregated 
(Strongly Bound))</v>
      </c>
    </row>
    <row r="119" spans="1:4">
      <c r="A119" s="6" t="s">
        <v>3450</v>
      </c>
      <c r="B119" s="21" t="s">
        <v>3435</v>
      </c>
      <c r="C119" s="22" t="str">
        <f>VLOOKUP(Table2026[[#This Row],[English]],TranslationTable,3,FALSE)</f>
        <v>从清单中选择</v>
      </c>
      <c r="D119" s="23" t="str">
        <f>Table2026[[#This Row],[Current Translation]]</f>
        <v>从清单中选择</v>
      </c>
    </row>
    <row r="121" spans="1:4" ht="15">
      <c r="A121" s="14" t="s">
        <v>3451</v>
      </c>
    </row>
    <row r="122" spans="1:4" ht="15">
      <c r="A122" s="9" t="s">
        <v>3433</v>
      </c>
      <c r="B122" s="10" t="s">
        <v>239</v>
      </c>
      <c r="C122" s="11" t="s">
        <v>237</v>
      </c>
      <c r="D122" s="12" t="s">
        <v>3434</v>
      </c>
    </row>
    <row r="123" spans="1:4">
      <c r="A123" s="6" t="s">
        <v>3451</v>
      </c>
      <c r="B123" s="4" t="s">
        <v>689</v>
      </c>
      <c r="C123" s="3" t="str">
        <f>VLOOKUP(Table925[[#This Row],[English]],TranslationTable,3,FALSE)</f>
        <v>豁免</v>
      </c>
      <c r="D123" s="8" t="str">
        <f>CONCATENATE(Table925[[#This Row],[Current Translation]], " (",Table925[[#This Row],[English]],")")</f>
        <v>豁免 (Exempt)</v>
      </c>
    </row>
    <row r="124" spans="1:4">
      <c r="A124" s="6" t="s">
        <v>3451</v>
      </c>
      <c r="B124" s="54" t="s">
        <v>925</v>
      </c>
      <c r="C124" s="3" t="str">
        <f>VLOOKUP(Table925[[#This Row],[English]],TranslationTable,3,FALSE)</f>
        <v>列入- TSCA激活</v>
      </c>
      <c r="D124" s="8" t="str">
        <f>CONCATENATE(Table925[[#This Row],[Current Translation]], " (",Table925[[#This Row],[English]],")")</f>
        <v>列入- TSCA激活 (Listed - TSCA Active)</v>
      </c>
    </row>
    <row r="125" spans="1:4">
      <c r="A125" s="6" t="s">
        <v>3451</v>
      </c>
      <c r="B125" s="54" t="s">
        <v>929</v>
      </c>
      <c r="C125" s="3" t="str">
        <f>VLOOKUP(Table925[[#This Row],[English]],TranslationTable,3,FALSE)</f>
        <v>列入- TSCA未激活</v>
      </c>
      <c r="D125" s="8" t="str">
        <f>CONCATENATE(Table925[[#This Row],[Current Translation]], " (",Table925[[#This Row],[English]],")")</f>
        <v>列入- TSCA未激活 (Listed - TSCA Inactive)</v>
      </c>
    </row>
    <row r="126" spans="1:4">
      <c r="A126" s="6" t="s">
        <v>3451</v>
      </c>
      <c r="B126" s="4" t="s">
        <v>1047</v>
      </c>
      <c r="C126" s="3" t="str">
        <f>VLOOKUP(Table925[[#This Row],[English]],TranslationTable,3,FALSE)</f>
        <v>未确定的</v>
      </c>
      <c r="D126" s="8" t="str">
        <f>CONCATENATE(Table925[[#This Row],[Current Translation]], " (",Table925[[#This Row],[English]],")")</f>
        <v>未确定的 (Not determined)</v>
      </c>
    </row>
    <row r="127" spans="1:4">
      <c r="A127" s="6" t="s">
        <v>3451</v>
      </c>
      <c r="B127" s="4" t="s">
        <v>1052</v>
      </c>
      <c r="C127" s="3" t="str">
        <f>VLOOKUP(Table925[[#This Row],[English]],TranslationTable,3,FALSE)</f>
        <v>未列入</v>
      </c>
      <c r="D127" s="8" t="str">
        <f>CONCATENATE(Table925[[#This Row],[Current Translation]], " (",Table925[[#This Row],[English]],")")</f>
        <v>未列入 (Not listed)</v>
      </c>
    </row>
    <row r="128" spans="1:4">
      <c r="A128" s="6" t="s">
        <v>3451</v>
      </c>
      <c r="B128" s="51" t="s">
        <v>3435</v>
      </c>
      <c r="C128" s="22" t="str">
        <f>VLOOKUP(Table925[[#This Row],[English]],TranslationTable,3,FALSE)</f>
        <v>从清单中选择</v>
      </c>
      <c r="D128" s="23" t="str">
        <f>Table925[[#This Row],[Current Translation]]</f>
        <v>从清单中选择</v>
      </c>
    </row>
    <row r="130" spans="1:4" ht="15">
      <c r="A130" s="14" t="s">
        <v>3537</v>
      </c>
    </row>
    <row r="131" spans="1:4" ht="15">
      <c r="A131" s="9" t="s">
        <v>3433</v>
      </c>
      <c r="B131" s="10" t="s">
        <v>239</v>
      </c>
      <c r="C131" s="11" t="s">
        <v>237</v>
      </c>
      <c r="D131" s="12" t="s">
        <v>3434</v>
      </c>
    </row>
    <row r="132" spans="1:4">
      <c r="A132" s="6" t="s">
        <v>3537</v>
      </c>
      <c r="B132" s="4" t="s">
        <v>689</v>
      </c>
      <c r="C132" s="3" t="str">
        <f t="shared" ref="C132:C138" si="0">VLOOKUP(B132,TranslationTable,3,FALSE)</f>
        <v>豁免</v>
      </c>
      <c r="D132" s="8" t="str">
        <f>CONCATENATE(C132, " (",B132,")")</f>
        <v>豁免 (Exempt)</v>
      </c>
    </row>
    <row r="133" spans="1:4">
      <c r="A133" s="6" t="s">
        <v>3537</v>
      </c>
      <c r="B133" s="54" t="s">
        <v>920</v>
      </c>
      <c r="C133" s="3" t="str">
        <f t="shared" si="0"/>
        <v>列入</v>
      </c>
      <c r="D133" s="8" t="str">
        <f t="shared" ref="D133:D137" si="1">CONCATENATE(C133, " (",B133,")")</f>
        <v>列入 (Listed)</v>
      </c>
    </row>
    <row r="134" spans="1:4">
      <c r="A134" s="6" t="s">
        <v>3537</v>
      </c>
      <c r="B134" s="54" t="s">
        <v>1272</v>
      </c>
      <c r="C134" s="3" t="str">
        <f t="shared" si="0"/>
        <v>预注册</v>
      </c>
      <c r="D134" s="8" t="str">
        <f t="shared" si="1"/>
        <v>预注册 (Pre-registered)</v>
      </c>
    </row>
    <row r="135" spans="1:4">
      <c r="A135" s="6" t="s">
        <v>3537</v>
      </c>
      <c r="B135" s="4" t="s">
        <v>1301</v>
      </c>
      <c r="C135" s="3" t="str">
        <f t="shared" si="0"/>
        <v>注册</v>
      </c>
      <c r="D135" s="8" t="str">
        <f t="shared" si="1"/>
        <v>注册 (Registered)</v>
      </c>
    </row>
    <row r="136" spans="1:4">
      <c r="A136" s="6" t="s">
        <v>3537</v>
      </c>
      <c r="B136" s="4" t="s">
        <v>1047</v>
      </c>
      <c r="C136" s="3" t="str">
        <f t="shared" si="0"/>
        <v>未确定的</v>
      </c>
      <c r="D136" s="8" t="str">
        <f t="shared" si="1"/>
        <v>未确定的 (Not determined)</v>
      </c>
    </row>
    <row r="137" spans="1:4">
      <c r="A137" s="6" t="s">
        <v>3537</v>
      </c>
      <c r="B137" s="4" t="s">
        <v>1052</v>
      </c>
      <c r="C137" s="3" t="str">
        <f t="shared" si="0"/>
        <v>未列入</v>
      </c>
      <c r="D137" s="8" t="str">
        <f t="shared" si="1"/>
        <v>未列入 (Not listed)</v>
      </c>
    </row>
    <row r="138" spans="1:4">
      <c r="A138" s="6" t="s">
        <v>3537</v>
      </c>
      <c r="B138" s="51" t="s">
        <v>3435</v>
      </c>
      <c r="C138" s="3" t="str">
        <f t="shared" si="0"/>
        <v>从清单中选择</v>
      </c>
      <c r="D138" s="8" t="str">
        <f>C138</f>
        <v>从清单中选择</v>
      </c>
    </row>
    <row r="140" spans="1:4" ht="15">
      <c r="A140" s="14" t="s">
        <v>3538</v>
      </c>
    </row>
    <row r="141" spans="1:4" ht="15">
      <c r="A141" s="9" t="s">
        <v>3433</v>
      </c>
      <c r="B141" s="10" t="s">
        <v>239</v>
      </c>
      <c r="C141" s="11" t="s">
        <v>237</v>
      </c>
      <c r="D141" s="12" t="s">
        <v>3434</v>
      </c>
    </row>
    <row r="142" spans="1:4">
      <c r="A142" s="6" t="s">
        <v>3538</v>
      </c>
      <c r="B142" s="4" t="s">
        <v>689</v>
      </c>
      <c r="C142" s="3" t="str">
        <f t="shared" ref="C142:C147" si="2">VLOOKUP(B142,TranslationTable,3,FALSE)</f>
        <v>豁免</v>
      </c>
      <c r="D142" s="8" t="str">
        <f>CONCATENATE(C142, " (",B142,")")</f>
        <v>豁免 (Exempt)</v>
      </c>
    </row>
    <row r="143" spans="1:4">
      <c r="A143" s="6" t="s">
        <v>3538</v>
      </c>
      <c r="B143" s="54" t="s">
        <v>1301</v>
      </c>
      <c r="C143" s="3" t="str">
        <f t="shared" si="2"/>
        <v>注册</v>
      </c>
      <c r="D143" s="8" t="str">
        <f t="shared" ref="D143:D146" si="3">CONCATENATE(C143, " (",B143,")")</f>
        <v>注册 (Registered)</v>
      </c>
    </row>
    <row r="144" spans="1:4">
      <c r="A144" s="6" t="s">
        <v>3538</v>
      </c>
      <c r="B144" s="54" t="s">
        <v>1272</v>
      </c>
      <c r="C144" s="3" t="str">
        <f t="shared" si="2"/>
        <v>预注册</v>
      </c>
      <c r="D144" s="8" t="str">
        <f t="shared" si="3"/>
        <v>预注册 (Pre-registered)</v>
      </c>
    </row>
    <row r="145" spans="1:4">
      <c r="A145" s="6" t="s">
        <v>3538</v>
      </c>
      <c r="B145" s="4" t="s">
        <v>1047</v>
      </c>
      <c r="C145" s="3" t="str">
        <f t="shared" si="2"/>
        <v>未确定的</v>
      </c>
      <c r="D145" s="8" t="str">
        <f t="shared" si="3"/>
        <v>未确定的 (Not determined)</v>
      </c>
    </row>
    <row r="146" spans="1:4">
      <c r="A146" s="6" t="s">
        <v>3538</v>
      </c>
      <c r="B146" s="4" t="s">
        <v>1052</v>
      </c>
      <c r="C146" s="3" t="str">
        <f t="shared" si="2"/>
        <v>未列入</v>
      </c>
      <c r="D146" s="8" t="str">
        <f t="shared" si="3"/>
        <v>未列入 (Not listed)</v>
      </c>
    </row>
    <row r="147" spans="1:4">
      <c r="A147" s="6" t="s">
        <v>3538</v>
      </c>
      <c r="B147" s="51" t="s">
        <v>3435</v>
      </c>
      <c r="C147" s="3" t="str">
        <f t="shared" si="2"/>
        <v>从清单中选择</v>
      </c>
      <c r="D147" s="8" t="str">
        <f>C147</f>
        <v>从清单中选择</v>
      </c>
    </row>
    <row r="149" spans="1:4" ht="15">
      <c r="A149" s="14" t="s">
        <v>3753</v>
      </c>
    </row>
    <row r="150" spans="1:4" ht="15">
      <c r="A150" s="9" t="s">
        <v>3433</v>
      </c>
      <c r="B150" s="10" t="s">
        <v>239</v>
      </c>
      <c r="C150" s="11" t="s">
        <v>237</v>
      </c>
      <c r="D150" s="12" t="s">
        <v>3434</v>
      </c>
    </row>
    <row r="151" spans="1:4">
      <c r="A151" s="6" t="s">
        <v>3753</v>
      </c>
      <c r="B151" s="4" t="s">
        <v>689</v>
      </c>
      <c r="C151" s="3" t="str">
        <f t="shared" ref="C151:C156" si="4">VLOOKUP(B151,TranslationTable,3,FALSE)</f>
        <v>豁免</v>
      </c>
      <c r="D151" s="8" t="str">
        <f>CONCATENATE(C151, " (",B151,")")</f>
        <v>豁免 (Exempt)</v>
      </c>
    </row>
    <row r="152" spans="1:4">
      <c r="A152" s="6" t="s">
        <v>3753</v>
      </c>
      <c r="B152" s="54" t="s">
        <v>1301</v>
      </c>
      <c r="C152" s="3" t="str">
        <f t="shared" si="4"/>
        <v>注册</v>
      </c>
      <c r="D152" s="8" t="str">
        <f t="shared" ref="D152:D155" si="5">CONCATENATE(C152, " (",B152,")")</f>
        <v>注册 (Registered)</v>
      </c>
    </row>
    <row r="153" spans="1:4">
      <c r="A153" s="6" t="s">
        <v>3753</v>
      </c>
      <c r="B153" s="54" t="s">
        <v>3754</v>
      </c>
      <c r="C153" s="3" t="str">
        <f t="shared" si="4"/>
        <v>DUIN submitted/NRES</v>
      </c>
      <c r="D153" s="8" t="str">
        <f t="shared" si="5"/>
        <v>DUIN submitted/NRES (DUIN submitted/NRES)</v>
      </c>
    </row>
    <row r="154" spans="1:4">
      <c r="A154" s="6" t="s">
        <v>3753</v>
      </c>
      <c r="B154" s="4" t="s">
        <v>1047</v>
      </c>
      <c r="C154" s="3" t="str">
        <f t="shared" si="4"/>
        <v>未确定的</v>
      </c>
      <c r="D154" s="8" t="str">
        <f t="shared" si="5"/>
        <v>未确定的 (Not determined)</v>
      </c>
    </row>
    <row r="155" spans="1:4">
      <c r="A155" s="6" t="s">
        <v>3753</v>
      </c>
      <c r="B155" s="4" t="s">
        <v>1052</v>
      </c>
      <c r="C155" s="3" t="str">
        <f t="shared" si="4"/>
        <v>未列入</v>
      </c>
      <c r="D155" s="8" t="str">
        <f t="shared" si="5"/>
        <v>未列入 (Not listed)</v>
      </c>
    </row>
    <row r="156" spans="1:4">
      <c r="A156" s="6" t="s">
        <v>3753</v>
      </c>
      <c r="B156" s="51" t="s">
        <v>3435</v>
      </c>
      <c r="C156" s="3" t="str">
        <f t="shared" si="4"/>
        <v>从清单中选择</v>
      </c>
      <c r="D156" s="8" t="str">
        <f>C156</f>
        <v>从清单中选择</v>
      </c>
    </row>
    <row r="158" spans="1:4" ht="15">
      <c r="A158" s="7" t="s">
        <v>3452</v>
      </c>
    </row>
    <row r="159" spans="1:4" ht="15">
      <c r="A159" s="9" t="s">
        <v>3433</v>
      </c>
      <c r="B159" s="10" t="s">
        <v>239</v>
      </c>
      <c r="C159" s="11" t="s">
        <v>237</v>
      </c>
      <c r="D159" s="12" t="s">
        <v>3434</v>
      </c>
    </row>
    <row r="160" spans="1:4">
      <c r="A160" s="6" t="s">
        <v>3453</v>
      </c>
      <c r="B160" s="52" t="s">
        <v>756</v>
      </c>
      <c r="C160" s="3" t="str">
        <f>VLOOKUP(Table202627[[#This Row],[English]],TranslationTable,3,FALSE)</f>
        <v>高</v>
      </c>
      <c r="D160" s="8" t="str">
        <f>CONCATENATE(Table202627[[#This Row],[Current Translation]], " (",Table202627[[#This Row],[English]],")")</f>
        <v>高 (High)</v>
      </c>
    </row>
    <row r="161" spans="1:4">
      <c r="A161" s="6" t="s">
        <v>3453</v>
      </c>
      <c r="B161" s="53" t="s">
        <v>983</v>
      </c>
      <c r="C161" s="3" t="str">
        <f>VLOOKUP(Table202627[[#This Row],[English]],TranslationTable,3,FALSE)</f>
        <v>中等</v>
      </c>
      <c r="D161" s="8" t="str">
        <f>CONCATENATE(Table202627[[#This Row],[Current Translation]], " (",Table202627[[#This Row],[English]],")")</f>
        <v>中等 (Medium)</v>
      </c>
    </row>
    <row r="162" spans="1:4">
      <c r="A162" s="6" t="s">
        <v>3453</v>
      </c>
      <c r="B162" s="53" t="s">
        <v>943</v>
      </c>
      <c r="C162" s="3" t="str">
        <f>VLOOKUP(Table202627[[#This Row],[English]],TranslationTable,3,FALSE)</f>
        <v>低</v>
      </c>
      <c r="D162" s="8" t="str">
        <f>CONCATENATE(Table202627[[#This Row],[Current Translation]], " (",Table202627[[#This Row],[English]],")")</f>
        <v>低 (Low)</v>
      </c>
    </row>
    <row r="163" spans="1:4">
      <c r="A163" s="6" t="s">
        <v>3453</v>
      </c>
      <c r="B163" s="21" t="s">
        <v>3435</v>
      </c>
      <c r="C163" s="22" t="str">
        <f>VLOOKUP(Table202627[[#This Row],[English]],TranslationTable,3,FALSE)</f>
        <v>从清单中选择</v>
      </c>
      <c r="D163" s="23" t="str">
        <f>Table202627[[#This Row],[Current Translation]]</f>
        <v>从清单中选择</v>
      </c>
    </row>
    <row r="165" spans="1:4" ht="15">
      <c r="A165" s="7" t="s">
        <v>3454</v>
      </c>
    </row>
    <row r="166" spans="1:4" ht="15">
      <c r="A166" s="9" t="s">
        <v>3433</v>
      </c>
      <c r="B166" s="10" t="s">
        <v>239</v>
      </c>
      <c r="C166" s="11" t="s">
        <v>237</v>
      </c>
      <c r="D166" s="12" t="s">
        <v>3434</v>
      </c>
    </row>
    <row r="167" spans="1:4">
      <c r="A167" s="6" t="s">
        <v>3455</v>
      </c>
      <c r="B167" s="53" t="s">
        <v>1043</v>
      </c>
      <c r="C167" s="3" t="str">
        <f>VLOOKUP(Table20262728[[#This Row],[English]],TranslationTable,3,FALSE)</f>
        <v>无</v>
      </c>
      <c r="D167" s="8" t="str">
        <f>CONCATENATE(Table20262728[[#This Row],[Current Translation]], " (",Table20262728[[#This Row],[English]],")")</f>
        <v>无 (None)</v>
      </c>
    </row>
    <row r="168" spans="1:4">
      <c r="A168" s="6" t="s">
        <v>3455</v>
      </c>
      <c r="B168" s="53" t="s">
        <v>3456</v>
      </c>
      <c r="C168" s="3" t="str">
        <f>VLOOKUP(Table20262728[[#This Row],[English]],TranslationTable,3,FALSE)</f>
        <v>吸收剂</v>
      </c>
      <c r="D168" s="8" t="str">
        <f>CONCATENATE(Table20262728[[#This Row],[Current Translation]], " (",Table20262728[[#This Row],[English]],")")</f>
        <v>吸收剂 (Absorbent)</v>
      </c>
    </row>
    <row r="169" spans="1:4">
      <c r="A169" s="6" t="s">
        <v>3455</v>
      </c>
      <c r="B169" s="53" t="s">
        <v>379</v>
      </c>
      <c r="C169" s="3" t="str">
        <f>VLOOKUP(Table20262728[[#This Row],[English]],TranslationTable,3,FALSE)</f>
        <v>耐腐蚀</v>
      </c>
      <c r="D169" s="8" t="str">
        <f>CONCATENATE(Table20262728[[#This Row],[Current Translation]], " (",Table20262728[[#This Row],[English]],")")</f>
        <v>耐腐蚀 (Anti-corrosion)</v>
      </c>
    </row>
    <row r="170" spans="1:4">
      <c r="A170" s="6" t="s">
        <v>3455</v>
      </c>
      <c r="B170" s="53" t="s">
        <v>383</v>
      </c>
      <c r="C170" s="3" t="str">
        <f>VLOOKUP(Table20262728[[#This Row],[English]],TranslationTable,3,FALSE)</f>
        <v>杀菌剂</v>
      </c>
      <c r="D170" s="8" t="str">
        <f>CONCATENATE(Table20262728[[#This Row],[Current Translation]], " (",Table20262728[[#This Row],[English]],")")</f>
        <v>杀菌剂 (Antimicrobial)</v>
      </c>
    </row>
    <row r="171" spans="1:4">
      <c r="A171" s="6" t="s">
        <v>3455</v>
      </c>
      <c r="B171" s="53" t="s">
        <v>518</v>
      </c>
      <c r="C171" s="3" t="str">
        <f>VLOOKUP(Table20262728[[#This Row],[English]],TranslationTable,3,FALSE)</f>
        <v>电荷</v>
      </c>
      <c r="D171" s="8" t="str">
        <f>CONCATENATE(Table20262728[[#This Row],[Current Translation]], " (",Table20262728[[#This Row],[English]],")")</f>
        <v>电荷 (Charge)</v>
      </c>
    </row>
    <row r="172" spans="1:4">
      <c r="A172" s="6" t="s">
        <v>3455</v>
      </c>
      <c r="B172" s="53" t="s">
        <v>590</v>
      </c>
      <c r="C172" s="3" t="str">
        <f>VLOOKUP(Table20262728[[#This Row],[English]],TranslationTable,3,FALSE)</f>
        <v>导电的</v>
      </c>
      <c r="D172" s="8" t="str">
        <f>CONCATENATE(Table20262728[[#This Row],[Current Translation]], " (",Table20262728[[#This Row],[English]],")")</f>
        <v>导电的 (Conductive)</v>
      </c>
    </row>
    <row r="173" spans="1:4">
      <c r="A173" s="6" t="s">
        <v>3455</v>
      </c>
      <c r="B173" s="53" t="s">
        <v>700</v>
      </c>
      <c r="C173" s="3" t="str">
        <f>VLOOKUP(Table20262728[[#This Row],[English]],TranslationTable,3,FALSE)</f>
        <v>阻燃性</v>
      </c>
      <c r="D173" s="8" t="str">
        <f>CONCATENATE(Table20262728[[#This Row],[Current Translation]], " (",Table20262728[[#This Row],[English]],")")</f>
        <v>阻燃性 (Flame Resistance)</v>
      </c>
    </row>
    <row r="174" spans="1:4">
      <c r="A174" s="6" t="s">
        <v>3455</v>
      </c>
      <c r="B174" s="53" t="s">
        <v>760</v>
      </c>
      <c r="C174" s="3" t="str">
        <f>VLOOKUP(Table20262728[[#This Row],[English]],TranslationTable,3,FALSE)</f>
        <v>亲水的</v>
      </c>
      <c r="D174" s="8" t="str">
        <f>CONCATENATE(Table20262728[[#This Row],[Current Translation]], " (",Table20262728[[#This Row],[English]],")")</f>
        <v>亲水的 (Hydrophilic)</v>
      </c>
    </row>
    <row r="175" spans="1:4">
      <c r="A175" s="6" t="s">
        <v>3455</v>
      </c>
      <c r="B175" s="53" t="s">
        <v>764</v>
      </c>
      <c r="C175" s="3" t="str">
        <f>VLOOKUP(Table20262728[[#This Row],[English]],TranslationTable,3,FALSE)</f>
        <v>疏水的</v>
      </c>
      <c r="D175" s="8" t="str">
        <f>CONCATENATE(Table20262728[[#This Row],[Current Translation]], " (",Table20262728[[#This Row],[English]],")")</f>
        <v>疏水的 (Hydrophobic)</v>
      </c>
    </row>
    <row r="176" spans="1:4">
      <c r="A176" s="6" t="s">
        <v>3455</v>
      </c>
      <c r="B176" s="53" t="s">
        <v>1039</v>
      </c>
      <c r="C176" s="3" t="str">
        <f>VLOOKUP(Table20262728[[#This Row],[English]],TranslationTable,3,FALSE)</f>
        <v>非导电（绝缘）</v>
      </c>
      <c r="D176" s="8" t="str">
        <f>CONCATENATE(Table20262728[[#This Row],[Current Translation]], " (",Table20262728[[#This Row],[English]],")")</f>
        <v>非导电（绝缘） (Non-conductive (Insulated))</v>
      </c>
    </row>
    <row r="177" spans="1:4">
      <c r="A177" s="6" t="s">
        <v>3455</v>
      </c>
      <c r="B177" s="52" t="s">
        <v>1043</v>
      </c>
      <c r="C177" s="3" t="str">
        <f>VLOOKUP(Table20262728[[#This Row],[English]],TranslationTable,3,FALSE)</f>
        <v>无</v>
      </c>
      <c r="D177" s="8" t="str">
        <f>CONCATENATE(Table20262728[[#This Row],[Current Translation]], " (",Table20262728[[#This Row],[English]],")")</f>
        <v>无 (None)</v>
      </c>
    </row>
    <row r="178" spans="1:4">
      <c r="A178" s="6" t="s">
        <v>3455</v>
      </c>
      <c r="B178" s="53" t="s">
        <v>1064</v>
      </c>
      <c r="C178" s="3" t="str">
        <f>VLOOKUP(Table20262728[[#This Row],[English]],TranslationTable,3,FALSE)</f>
        <v>亲油的</v>
      </c>
      <c r="D178" s="8" t="str">
        <f>CONCATENATE(Table20262728[[#This Row],[Current Translation]], " (",Table20262728[[#This Row],[English]],")")</f>
        <v>亲油的 (Oleophilic)</v>
      </c>
    </row>
    <row r="179" spans="1:4">
      <c r="A179" s="6" t="s">
        <v>3455</v>
      </c>
      <c r="B179" s="53" t="s">
        <v>1068</v>
      </c>
      <c r="C179" s="3" t="str">
        <f>VLOOKUP(Table20262728[[#This Row],[English]],TranslationTable,3,FALSE)</f>
        <v>疏油的</v>
      </c>
      <c r="D179" s="8" t="str">
        <f>CONCATENATE(Table20262728[[#This Row],[Current Translation]], " (",Table20262728[[#This Row],[English]],")")</f>
        <v>疏油的 (Oleophobic)</v>
      </c>
    </row>
    <row r="180" spans="1:4">
      <c r="A180" s="6" t="s">
        <v>3455</v>
      </c>
      <c r="B180" s="53" t="s">
        <v>1095</v>
      </c>
      <c r="C180" s="3" t="str">
        <f>VLOOKUP(Table20262728[[#This Row],[English]],TranslationTable,3,FALSE)</f>
        <v>被氧化</v>
      </c>
      <c r="D180" s="8" t="str">
        <f>CONCATENATE(Table20262728[[#This Row],[Current Translation]], " (",Table20262728[[#This Row],[English]],")")</f>
        <v>被氧化 (Oxidized)</v>
      </c>
    </row>
    <row r="181" spans="1:4" ht="28.5">
      <c r="A181" s="6" t="s">
        <v>3455</v>
      </c>
      <c r="B181" s="53" t="s">
        <v>1251</v>
      </c>
      <c r="C181" s="3" t="str">
        <f>VLOOKUP(Table20262728[[#This Row],[English]],TranslationTable,3,FALSE)</f>
        <v>多孔和无孔基材</v>
      </c>
      <c r="D181" s="8" t="str">
        <f>CONCATENATE(Table20262728[[#This Row],[Current Translation]], " (",Table20262728[[#This Row],[English]],")")</f>
        <v>多孔和无孔基材 (Porous and Non-porous Substrates)</v>
      </c>
    </row>
    <row r="182" spans="1:4">
      <c r="A182" s="6" t="s">
        <v>3455</v>
      </c>
      <c r="B182" s="53" t="s">
        <v>1339</v>
      </c>
      <c r="C182" s="3" t="str">
        <f>VLOOKUP(Table20262728[[#This Row],[English]],TranslationTable,3,FALSE)</f>
        <v>耐刮擦性</v>
      </c>
      <c r="D182" s="8" t="str">
        <f>CONCATENATE(Table20262728[[#This Row],[Current Translation]], " (",Table20262728[[#This Row],[English]],")")</f>
        <v>耐刮擦性 (Scratch Resistance)</v>
      </c>
    </row>
    <row r="183" spans="1:4">
      <c r="A183" s="6" t="s">
        <v>3455</v>
      </c>
      <c r="B183" s="53" t="s">
        <v>1520</v>
      </c>
      <c r="C183" s="57" t="str">
        <f>VLOOKUP(Table20262728[[#This Row],[English]],TranslationTable,3,FALSE)</f>
        <v>抗紫外线</v>
      </c>
      <c r="D183" s="8" t="str">
        <f>CONCATENATE(Table20262728[[#This Row],[Current Translation]], " (",Table20262728[[#This Row],[English]],")")</f>
        <v>抗紫外线 (UV Resistance)</v>
      </c>
    </row>
    <row r="184" spans="1:4">
      <c r="A184" s="6" t="s">
        <v>3455</v>
      </c>
      <c r="B184" s="53" t="s">
        <v>1082</v>
      </c>
      <c r="C184" s="3" t="str">
        <f>VLOOKUP(Table20262728[[#This Row],[English]],TranslationTable,3,FALSE)</f>
        <v>其他（在下面输入）</v>
      </c>
      <c r="D184" s="8" t="str">
        <f>CONCATENATE(Table20262728[[#This Row],[Current Translation]], " (",Table20262728[[#This Row],[English]],")")</f>
        <v>其他（在下面输入） (Other (input below))</v>
      </c>
    </row>
    <row r="185" spans="1:4">
      <c r="A185" s="6" t="s">
        <v>3455</v>
      </c>
      <c r="B185" s="23" t="s">
        <v>3435</v>
      </c>
      <c r="C185" s="22" t="str">
        <f>VLOOKUP(Table20262728[[#This Row],[English]],TranslationTable,3,FALSE)</f>
        <v>从清单中选择</v>
      </c>
      <c r="D185" s="23" t="str">
        <f>Table20262728[[#This Row],[Current Translation]]</f>
        <v>从清单中选择</v>
      </c>
    </row>
    <row r="187" spans="1:4" ht="15">
      <c r="A187" s="7" t="s">
        <v>3457</v>
      </c>
    </row>
    <row r="188" spans="1:4" ht="15">
      <c r="A188" s="9" t="s">
        <v>3433</v>
      </c>
      <c r="B188" s="10" t="s">
        <v>239</v>
      </c>
      <c r="C188" s="11" t="s">
        <v>237</v>
      </c>
      <c r="D188" s="12" t="s">
        <v>3434</v>
      </c>
    </row>
    <row r="189" spans="1:4" ht="28.5">
      <c r="A189" s="6" t="s">
        <v>3458</v>
      </c>
      <c r="B189" s="53" t="s">
        <v>1331</v>
      </c>
      <c r="C189" s="3" t="str">
        <f>VLOOKUP(Table2026272829[[#This Row],[English]],TranslationTable,3,FALSE)</f>
        <v>扫描电子显微镜 (SEM)</v>
      </c>
      <c r="D189" s="8" t="str">
        <f>CONCATENATE(Table2026272829[[#This Row],[Current Translation]], " (",Table2026272829[[#This Row],[English]],")")</f>
        <v>扫描电子显微镜 (SEM) (Scanning Electron Microscopy (SEM))</v>
      </c>
    </row>
    <row r="190" spans="1:4" ht="28.5">
      <c r="A190" s="6" t="s">
        <v>3458</v>
      </c>
      <c r="B190" s="53" t="s">
        <v>1487</v>
      </c>
      <c r="C190" s="3" t="str">
        <f>VLOOKUP(Table2026272829[[#This Row],[English]],TranslationTable,3,FALSE)</f>
        <v>透射电子显微镜（TEM）</v>
      </c>
      <c r="D190" s="8" t="str">
        <f>CONCATENATE(Table2026272829[[#This Row],[Current Translation]], " (",Table2026272829[[#This Row],[English]],")")</f>
        <v>透射电子显微镜（TEM） (Transmission Electron Microscopy (TEM))</v>
      </c>
    </row>
    <row r="191" spans="1:4" ht="28.5">
      <c r="A191" s="6" t="s">
        <v>3458</v>
      </c>
      <c r="B191" s="53" t="s">
        <v>669</v>
      </c>
      <c r="C191" s="3" t="str">
        <f>VLOOKUP(Table2026272829[[#This Row],[English]],TranslationTable,3,FALSE)</f>
        <v>动态光散射（DLS）</v>
      </c>
      <c r="D191" s="8" t="str">
        <f>CONCATENATE(Table2026272829[[#This Row],[Current Translation]], " (",Table2026272829[[#This Row],[English]],")")</f>
        <v>动态光散射（DLS） (Dynamic Light Scattering (DLS))</v>
      </c>
    </row>
    <row r="192" spans="1:4" ht="28.5">
      <c r="A192" s="6" t="s">
        <v>3458</v>
      </c>
      <c r="B192" s="53" t="s">
        <v>1013</v>
      </c>
      <c r="C192" s="3" t="str">
        <f>VLOOKUP(Table2026272829[[#This Row],[English]],TranslationTable,3,FALSE)</f>
        <v>纳米粒子跟踪分析（NTA）</v>
      </c>
      <c r="D192" s="8" t="str">
        <f>CONCATENATE(Table2026272829[[#This Row],[Current Translation]], " (",Table2026272829[[#This Row],[English]],")")</f>
        <v>纳米粒子跟踪分析（NTA） (Nanoparticle Tracking Analysis (NTA))</v>
      </c>
    </row>
    <row r="193" spans="1:4" ht="28.5">
      <c r="A193" s="6" t="s">
        <v>3458</v>
      </c>
      <c r="B193" s="53" t="s">
        <v>1335</v>
      </c>
      <c r="C193" s="3" t="str">
        <f>VLOOKUP(Table2026272829[[#This Row],[English]],TranslationTable,3,FALSE)</f>
        <v>扫描淌度颗粒尺寸(SMPS)</v>
      </c>
      <c r="D193" s="8" t="str">
        <f>CONCATENATE(Table2026272829[[#This Row],[Current Translation]], " (",Table2026272829[[#This Row],[English]],")")</f>
        <v>扫描淌度颗粒尺寸(SMPS) (Scanning Mobility Particle Sizing (SMPS))</v>
      </c>
    </row>
    <row r="194" spans="1:4" ht="28.5">
      <c r="A194" s="6" t="s">
        <v>3458</v>
      </c>
      <c r="B194" s="53" t="s">
        <v>1366</v>
      </c>
      <c r="C194" s="3" t="str">
        <f>VLOOKUP(Table2026272829[[#This Row],[English]],TranslationTable,3,FALSE)</f>
        <v>小角度X射线散射</v>
      </c>
      <c r="D194" s="8" t="str">
        <f>CONCATENATE(Table2026272829[[#This Row],[Current Translation]], " (",Table2026272829[[#This Row],[English]],")")</f>
        <v>小角度X射线散射 (Small-angle X-ray Scattering (SAXS))</v>
      </c>
    </row>
    <row r="195" spans="1:4" ht="28.5">
      <c r="A195" s="6" t="s">
        <v>3458</v>
      </c>
      <c r="B195" s="53" t="s">
        <v>433</v>
      </c>
      <c r="C195" s="3" t="str">
        <f>VLOOKUP(Table2026272829[[#This Row],[English]],TranslationTable,3,FALSE)</f>
        <v>原子力显微镜(AFM)</v>
      </c>
      <c r="D195" s="8" t="str">
        <f>CONCATENATE(Table2026272829[[#This Row],[Current Translation]], " (",Table2026272829[[#This Row],[English]],")")</f>
        <v>原子力显微镜(AFM) (Atomic Force Microscopy (AFM))</v>
      </c>
    </row>
    <row r="196" spans="1:4" ht="28.5">
      <c r="A196" s="6" t="s">
        <v>3458</v>
      </c>
      <c r="B196" s="53" t="s">
        <v>503</v>
      </c>
      <c r="C196" s="3" t="str">
        <f>VLOOKUP(Table2026272829[[#This Row],[English]],TranslationTable,3,FALSE)</f>
        <v>离心式光散射</v>
      </c>
      <c r="D196" s="8" t="str">
        <f>CONCATENATE(Table2026272829[[#This Row],[Current Translation]], " (",Table2026272829[[#This Row],[English]],")")</f>
        <v>离心式光散射 (Centrifugal Photo Scattering (CPS))</v>
      </c>
    </row>
    <row r="197" spans="1:4">
      <c r="A197" s="6" t="s">
        <v>3458</v>
      </c>
      <c r="B197" s="53" t="s">
        <v>1082</v>
      </c>
      <c r="C197" s="3" t="str">
        <f>VLOOKUP(Table2026272829[[#This Row],[English]],TranslationTable,3,FALSE)</f>
        <v>其他（在下面输入）</v>
      </c>
      <c r="D197" s="8" t="str">
        <f>CONCATENATE(Table2026272829[[#This Row],[Current Translation]], " (",Table2026272829[[#This Row],[English]],")")</f>
        <v>其他（在下面输入） (Other (input below))</v>
      </c>
    </row>
    <row r="198" spans="1:4">
      <c r="A198" s="6" t="s">
        <v>3458</v>
      </c>
      <c r="B198" s="23" t="s">
        <v>3435</v>
      </c>
      <c r="C198" s="22" t="str">
        <f>VLOOKUP(Table2026272829[[#This Row],[English]],TranslationTable,3,FALSE)</f>
        <v>从清单中选择</v>
      </c>
      <c r="D198" s="23" t="str">
        <f>Table2026272829[[#This Row],[Current Translation]]</f>
        <v>从清单中选择</v>
      </c>
    </row>
    <row r="200" spans="1:4" ht="15">
      <c r="A200" s="7" t="s">
        <v>3459</v>
      </c>
    </row>
    <row r="201" spans="1:4" ht="15">
      <c r="A201" s="9" t="s">
        <v>3433</v>
      </c>
      <c r="B201" s="10" t="s">
        <v>239</v>
      </c>
      <c r="C201" s="11" t="s">
        <v>237</v>
      </c>
      <c r="D201" s="12" t="s">
        <v>3434</v>
      </c>
    </row>
    <row r="202" spans="1:4" ht="28.5">
      <c r="A202" s="6" t="s">
        <v>3460</v>
      </c>
      <c r="B202" s="53" t="s">
        <v>1061</v>
      </c>
      <c r="C202" s="3" t="str">
        <f>VLOOKUP(Table202627282930[[#This Row],[English]],TranslationTable,3,FALSE)</f>
        <v>Nuclear Magnetic Resonance (NMR)</v>
      </c>
      <c r="D202" s="8" t="str">
        <f>CONCATENATE(Table202627282930[[#This Row],[Current Translation]], " (",Table202627282930[[#This Row],[English]],")")</f>
        <v>Nuclear Magnetic Resonance (NMR) (Nuclear Magnetic Resonance (NMR))</v>
      </c>
    </row>
    <row r="203" spans="1:4">
      <c r="A203" s="6" t="s">
        <v>3460</v>
      </c>
      <c r="B203" s="53" t="s">
        <v>1615</v>
      </c>
      <c r="C203" s="3" t="str">
        <f>VLOOKUP(Table202627282930[[#This Row],[English]],TranslationTable,3,FALSE)</f>
        <v>X射线衍射（XRD）</v>
      </c>
      <c r="D203" s="8" t="str">
        <f>CONCATENATE(Table202627282930[[#This Row],[Current Translation]], " (",Table202627282930[[#This Row],[English]],")")</f>
        <v>X射线衍射（XRD） (X-ray Diffraction (XRD))</v>
      </c>
    </row>
    <row r="204" spans="1:4" ht="28.5">
      <c r="A204" s="6" t="s">
        <v>3460</v>
      </c>
      <c r="B204" s="53" t="s">
        <v>712</v>
      </c>
      <c r="C204" s="3" t="str">
        <f>VLOOKUP(Table202627282930[[#This Row],[English]],TranslationTable,3,FALSE)</f>
        <v>傅立叶变换红外光谱（FTIR）</v>
      </c>
      <c r="D204" s="8" t="str">
        <f>CONCATENATE(Table202627282930[[#This Row],[Current Translation]], " (",Table202627282930[[#This Row],[English]],")")</f>
        <v>傅立叶变换红外光谱（FTIR） (Fourier Transform Infrared Spectroscopy (FTIR))</v>
      </c>
    </row>
    <row r="205" spans="1:4">
      <c r="A205" s="6" t="s">
        <v>3460</v>
      </c>
      <c r="B205" s="53" t="s">
        <v>1290</v>
      </c>
      <c r="C205" s="3" t="str">
        <f>VLOOKUP(Table202627282930[[#This Row],[English]],TranslationTable,3,FALSE)</f>
        <v>拉曼光谱</v>
      </c>
      <c r="D205" s="8" t="str">
        <f>CONCATENATE(Table202627282930[[#This Row],[Current Translation]], " (",Table202627282930[[#This Row],[English]],")")</f>
        <v>拉曼光谱 (Raman Spectroscopy)</v>
      </c>
    </row>
    <row r="206" spans="1:4" ht="28.5">
      <c r="A206" s="6" t="s">
        <v>3460</v>
      </c>
      <c r="B206" s="53" t="s">
        <v>838</v>
      </c>
      <c r="C206" s="3" t="str">
        <f>VLOOKUP(Table202627282930[[#This Row],[English]],TranslationTable,3,FALSE)</f>
        <v>电感耦合等离子体（ICP）</v>
      </c>
      <c r="D206" s="8" t="str">
        <f>CONCATENATE(Table202627282930[[#This Row],[Current Translation]], " (",Table202627282930[[#This Row],[English]],")")</f>
        <v>电感耦合等离子体（ICP） (Inductively Coupled Plasma (ICP))</v>
      </c>
    </row>
    <row r="207" spans="1:4">
      <c r="A207" s="6" t="s">
        <v>3460</v>
      </c>
      <c r="B207" s="53" t="s">
        <v>1082</v>
      </c>
      <c r="C207" s="3" t="str">
        <f>VLOOKUP(Table202627282930[[#This Row],[English]],TranslationTable,3,FALSE)</f>
        <v>其他（在下面输入）</v>
      </c>
      <c r="D207" s="8" t="str">
        <f>CONCATENATE(Table202627282930[[#This Row],[Current Translation]], " (",Table202627282930[[#This Row],[English]],")")</f>
        <v>其他（在下面输入） (Other (input below))</v>
      </c>
    </row>
    <row r="208" spans="1:4">
      <c r="A208" s="6" t="s">
        <v>3460</v>
      </c>
      <c r="B208" s="23" t="s">
        <v>3435</v>
      </c>
      <c r="C208" s="22" t="str">
        <f>VLOOKUP(Table202627282930[[#This Row],[English]],TranslationTable,3,FALSE)</f>
        <v>从清单中选择</v>
      </c>
      <c r="D208" s="23" t="str">
        <f>Table202627282930[[#This Row],[Current Translation]]</f>
        <v>从清单中选择</v>
      </c>
    </row>
    <row r="210" spans="1:4" ht="15">
      <c r="A210" s="7" t="s">
        <v>3461</v>
      </c>
    </row>
    <row r="211" spans="1:4" ht="15">
      <c r="A211" s="9" t="s">
        <v>3433</v>
      </c>
      <c r="B211" s="10" t="s">
        <v>239</v>
      </c>
      <c r="C211" s="11" t="s">
        <v>237</v>
      </c>
      <c r="D211" s="12" t="s">
        <v>3434</v>
      </c>
    </row>
    <row r="212" spans="1:4">
      <c r="A212" s="6" t="s">
        <v>3461</v>
      </c>
      <c r="B212" s="8" t="s">
        <v>1722</v>
      </c>
      <c r="C212" s="3" t="str">
        <f>VLOOKUP(Table2031[[#This Row],[English]],TranslationTable,3,FALSE)</f>
        <v>LCA数据，符合PPG要求</v>
      </c>
      <c r="D212" s="8" t="str">
        <f>CONCATENATE(Table2031[[#This Row],[Current Translation]], " (",Table2031[[#This Row],[English]],")")</f>
        <v>LCA数据，符合PPG要求 (LCA data according to PPG requirements)</v>
      </c>
    </row>
    <row r="213" spans="1:4">
      <c r="A213" s="13" t="s">
        <v>3461</v>
      </c>
      <c r="B213" s="8" t="s">
        <v>1726</v>
      </c>
      <c r="C213" s="3" t="str">
        <f>VLOOKUP(Table2031[[#This Row],[English]],TranslationTable,3,FALSE)</f>
        <v>LCA数据，但不符合PPG要求</v>
      </c>
      <c r="D213" s="8" t="str">
        <f>CONCATENATE(Table2031[[#This Row],[Current Translation]], " (",Table2031[[#This Row],[English]],")")</f>
        <v>LCA数据，但不符合PPG要求 (LCA data but not according to PPG requirements)</v>
      </c>
    </row>
    <row r="214" spans="1:4">
      <c r="A214" s="13" t="s">
        <v>3461</v>
      </c>
      <c r="B214" t="s">
        <v>1730</v>
      </c>
      <c r="C214" s="57" t="str">
        <f>VLOOKUP(Table2031[[#This Row],[English]],TranslationTable,3,FALSE)</f>
        <v>只提供碳足迹数据</v>
      </c>
      <c r="D214" s="8" t="str">
        <f>CONCATENATE(Table2031[[#This Row],[Current Translation]], " (",Table2031[[#This Row],[English]],")")</f>
        <v>只提供碳足迹数据 (Carbon footprint data only)</v>
      </c>
    </row>
    <row r="215" spans="1:4" ht="28.5">
      <c r="A215" s="13" t="s">
        <v>3461</v>
      </c>
      <c r="B215" t="s">
        <v>1734</v>
      </c>
      <c r="C215" s="57" t="str">
        <f>VLOOKUP(Table2031[[#This Row],[English]],TranslationTable,3,FALSE)</f>
        <v>此产品不能提供LCA或碳足迹数据</v>
      </c>
      <c r="D215" s="8" t="str">
        <f>CONCATENATE(Table2031[[#This Row],[Current Translation]], " (",Table2031[[#This Row],[English]],")")</f>
        <v>此产品不能提供LCA或碳足迹数据 (No LCA or carbon footprint data can be supplied for this product)</v>
      </c>
    </row>
    <row r="216" spans="1:4">
      <c r="A216" s="13" t="s">
        <v>3461</v>
      </c>
      <c r="B216" s="21" t="s">
        <v>3435</v>
      </c>
      <c r="C216" s="22" t="str">
        <f>VLOOKUP(Table2031[[#This Row],[English]],TranslationTable,3,FALSE)</f>
        <v>从清单中选择</v>
      </c>
      <c r="D216" s="23" t="str">
        <f>Table2031[[#This Row],[Current Translation]]</f>
        <v>从清单中选择</v>
      </c>
    </row>
    <row r="218" spans="1:4" ht="15">
      <c r="A218" s="7" t="s">
        <v>3462</v>
      </c>
    </row>
    <row r="219" spans="1:4" ht="15">
      <c r="A219" s="9" t="s">
        <v>3433</v>
      </c>
      <c r="B219" s="10" t="s">
        <v>239</v>
      </c>
      <c r="C219" s="11" t="s">
        <v>237</v>
      </c>
      <c r="D219" s="12" t="s">
        <v>3434</v>
      </c>
    </row>
    <row r="220" spans="1:4">
      <c r="A220" s="4" t="s">
        <v>3462</v>
      </c>
      <c r="B220" s="4" t="s">
        <v>1827</v>
      </c>
      <c r="C220" s="5" t="str">
        <f>VLOOKUP(Table203132[[#This Row],[English]],TranslationTable,3,FALSE)</f>
        <v>是，下面的选项 1</v>
      </c>
      <c r="D220" s="4" t="str">
        <f>CONCATENATE(Table203132[[#This Row],[Current Translation]], " (",Table203132[[#This Row],[English]],")")</f>
        <v>是，下面的选项 1 (Yes, Option 1 below)</v>
      </c>
    </row>
    <row r="221" spans="1:4">
      <c r="A221" s="4" t="s">
        <v>3462</v>
      </c>
      <c r="B221" s="4" t="s">
        <v>1828</v>
      </c>
      <c r="C221" s="5" t="str">
        <f>VLOOKUP(Table203132[[#This Row],[English]],TranslationTable,3,FALSE)</f>
        <v>是，下面的选项 2</v>
      </c>
      <c r="D221" s="4" t="str">
        <f>CONCATENATE(Table203132[[#This Row],[Current Translation]], " (",Table203132[[#This Row],[English]],")")</f>
        <v>是，下面的选项 2 (Yes, Option 2 below)</v>
      </c>
    </row>
    <row r="222" spans="1:4" ht="28.5">
      <c r="A222" s="4" t="s">
        <v>3462</v>
      </c>
      <c r="B222" s="4" t="s">
        <v>1734</v>
      </c>
      <c r="C222" s="88" t="str">
        <f>VLOOKUP(Table203132[[#This Row],[English]],TranslationTable,3,FALSE)</f>
        <v>此产品不能提供LCA或碳足迹数据</v>
      </c>
      <c r="D222" s="4" t="str">
        <f>CONCATENATE(Table203132[[#This Row],[Current Translation]], " (",Table203132[[#This Row],[English]],")")</f>
        <v>此产品不能提供LCA或碳足迹数据 (No LCA or carbon footprint data can be supplied for this product)</v>
      </c>
    </row>
    <row r="223" spans="1:4">
      <c r="A223" s="4" t="s">
        <v>3462</v>
      </c>
      <c r="B223" s="51" t="s">
        <v>3435</v>
      </c>
      <c r="C223" s="89" t="str">
        <f>VLOOKUP(Table203132[[#This Row],[English]],TranslationTable,3,FALSE)</f>
        <v>从清单中选择</v>
      </c>
      <c r="D223" s="4" t="str">
        <f>Table203132[[#This Row],[Current Translation]]</f>
        <v>从清单中选择</v>
      </c>
    </row>
    <row r="225" spans="1:4" ht="15">
      <c r="A225" s="7" t="s">
        <v>3463</v>
      </c>
    </row>
    <row r="226" spans="1:4" ht="15">
      <c r="A226" s="80" t="s">
        <v>3433</v>
      </c>
      <c r="B226" s="81" t="s">
        <v>239</v>
      </c>
      <c r="C226" s="82" t="s">
        <v>237</v>
      </c>
      <c r="D226" s="83" t="s">
        <v>3434</v>
      </c>
    </row>
    <row r="227" spans="1:4" ht="28.5">
      <c r="A227" s="84" t="s">
        <v>3463</v>
      </c>
      <c r="B227" s="84" t="s">
        <v>3464</v>
      </c>
      <c r="C227" s="85" t="str">
        <f>VLOOKUP(Table20313233[[#This Row],[English]],TranslationTable,3,FALSE)</f>
        <v>16吨以下卡车，欧5排放标准</v>
      </c>
      <c r="D227" s="84" t="str">
        <f>CONCATENATE(Table20313233[[#This Row],[Current Translation]], " (",Table20313233[[#This Row],[English]],")")</f>
        <v>16吨以下卡车，欧5排放标准 (Less than 16 metric ton truck, Euro 5 emission standard)</v>
      </c>
    </row>
    <row r="228" spans="1:4" ht="28.5">
      <c r="A228" s="84" t="s">
        <v>3463</v>
      </c>
      <c r="B228" s="84" t="s">
        <v>3465</v>
      </c>
      <c r="C228" s="85" t="str">
        <f>VLOOKUP(Table20313233[[#This Row],[English]],TranslationTable,3,FALSE)</f>
        <v>16至32吨卡车，欧 5 排放标准</v>
      </c>
      <c r="D228" s="84" t="str">
        <f>CONCATENATE(Table20313233[[#This Row],[Current Translation]], " (",Table20313233[[#This Row],[English]],")")</f>
        <v>16至32吨卡车，欧 5 排放标准 (16 to less than 32 metric ton truck, Euro 5 emission standard)</v>
      </c>
    </row>
    <row r="229" spans="1:4" ht="28.5">
      <c r="A229" s="84" t="s">
        <v>3463</v>
      </c>
      <c r="B229" s="84" t="s">
        <v>3466</v>
      </c>
      <c r="C229" s="85" t="str">
        <f>VLOOKUP(Table20313233[[#This Row],[English]],TranslationTable,3,FALSE)</f>
        <v>32吨以上卡车，欧5排放标准</v>
      </c>
      <c r="D229" s="84" t="str">
        <f>CONCATENATE(Table20313233[[#This Row],[Current Translation]], " (",Table20313233[[#This Row],[English]],")")</f>
        <v>32吨以上卡车，欧5排放标准 (More than 32 metric ton truck, Euro 5 emission standard)</v>
      </c>
    </row>
    <row r="230" spans="1:4">
      <c r="A230" s="84" t="s">
        <v>3463</v>
      </c>
      <c r="B230" s="84" t="s">
        <v>3467</v>
      </c>
      <c r="C230" s="85" t="str">
        <f>VLOOKUP(Table20313233[[#This Row],[English]],TranslationTable,3,FALSE)</f>
        <v>铁路</v>
      </c>
      <c r="D230" s="84" t="str">
        <f>CONCATENATE(Table20313233[[#This Row],[Current Translation]], " (",Table20313233[[#This Row],[English]],")")</f>
        <v>铁路 (Rail)</v>
      </c>
    </row>
    <row r="231" spans="1:4">
      <c r="A231" s="84" t="s">
        <v>3463</v>
      </c>
      <c r="B231" s="84" t="s">
        <v>3468</v>
      </c>
      <c r="C231" s="85" t="str">
        <f>VLOOKUP(Table20313233[[#This Row],[English]],TranslationTable,3,FALSE)</f>
        <v>空运</v>
      </c>
      <c r="D231" s="84" t="str">
        <f>CONCATENATE(Table20313233[[#This Row],[Current Translation]], " (",Table20313233[[#This Row],[English]],")")</f>
        <v>空运 (Air)</v>
      </c>
    </row>
    <row r="232" spans="1:4">
      <c r="A232" s="84" t="s">
        <v>3463</v>
      </c>
      <c r="B232" s="84" t="s">
        <v>3469</v>
      </c>
      <c r="C232" s="85" t="str">
        <f>VLOOKUP(Table20313233[[#This Row],[English]],TranslationTable,3,FALSE)</f>
        <v>海运集装箱</v>
      </c>
      <c r="D232" s="84" t="str">
        <f>CONCATENATE(Table20313233[[#This Row],[Current Translation]], " (",Table20313233[[#This Row],[English]],")")</f>
        <v>海运集装箱 (Ocean container)</v>
      </c>
    </row>
    <row r="233" spans="1:4">
      <c r="A233" s="84" t="s">
        <v>3463</v>
      </c>
      <c r="B233" s="86" t="s">
        <v>3435</v>
      </c>
      <c r="C233" s="85" t="str">
        <f>VLOOKUP(Table20313233[[#This Row],[English]],TranslationTable,3,FALSE)</f>
        <v>从清单中选择</v>
      </c>
      <c r="D233" s="84" t="str">
        <f>Table20313233[[#This Row],[Current Translation]]</f>
        <v>从清单中选择</v>
      </c>
    </row>
    <row r="235" spans="1:4" ht="15">
      <c r="A235" s="7" t="s">
        <v>5058</v>
      </c>
    </row>
    <row r="236" spans="1:4" ht="15">
      <c r="A236" s="80" t="s">
        <v>3433</v>
      </c>
      <c r="B236" s="81" t="s">
        <v>239</v>
      </c>
      <c r="C236" s="82" t="s">
        <v>237</v>
      </c>
      <c r="D236" s="83" t="s">
        <v>3434</v>
      </c>
    </row>
    <row r="237" spans="1:4">
      <c r="A237" s="84" t="s">
        <v>5058</v>
      </c>
      <c r="B237" s="84" t="s">
        <v>5059</v>
      </c>
      <c r="C237" s="85" t="str">
        <f>VLOOKUP(Table2031323335[[#This Row],[English]],TranslationTable,3,FALSE)</f>
        <v>航空航天</v>
      </c>
      <c r="D237" s="84" t="str">
        <f>CONCATENATE(Table2031323335[[#This Row],[Current Translation]], " (",Table2031323335[[#This Row],[English]],")")</f>
        <v>航空航天 (Aerospace)</v>
      </c>
    </row>
    <row r="238" spans="1:4">
      <c r="A238" s="84" t="s">
        <v>5058</v>
      </c>
      <c r="B238" s="84" t="s">
        <v>5060</v>
      </c>
      <c r="C238" s="85" t="str">
        <f>VLOOKUP(Table2031323335[[#This Row],[English]],TranslationTable,3,FALSE)</f>
        <v>建筑物涂漆</v>
      </c>
      <c r="D238" s="84" t="str">
        <f>CONCATENATE(Table2031323335[[#This Row],[Current Translation]], " (",Table2031323335[[#This Row],[English]],")")</f>
        <v>建筑物涂漆 (Architectural Finishes)</v>
      </c>
    </row>
    <row r="239" spans="1:4">
      <c r="A239" s="84" t="s">
        <v>5058</v>
      </c>
      <c r="B239" s="84" t="s">
        <v>5061</v>
      </c>
      <c r="C239" s="85" t="str">
        <f>VLOOKUP(Table2031323335[[#This Row],[English]],TranslationTable,3,FALSE)</f>
        <v>汽车OEM涂料</v>
      </c>
      <c r="D239" s="84" t="str">
        <f>CONCATENATE(Table2031323335[[#This Row],[Current Translation]], " (",Table2031323335[[#This Row],[English]],")")</f>
        <v>汽车OEM涂料 (Automotive OEM Coatings)</v>
      </c>
    </row>
    <row r="240" spans="1:4">
      <c r="A240" s="84" t="s">
        <v>5058</v>
      </c>
      <c r="B240" s="84" t="s">
        <v>5062</v>
      </c>
      <c r="C240" s="85" t="str">
        <f>VLOOKUP(Table2031323335[[#This Row],[English]],TranslationTable,3,FALSE)</f>
        <v>汽车修补漆</v>
      </c>
      <c r="D240" s="84" t="str">
        <f>CONCATENATE(Table2031323335[[#This Row],[Current Translation]], " (",Table2031323335[[#This Row],[English]],")")</f>
        <v>汽车修补漆 (Automotive Refinish)</v>
      </c>
    </row>
    <row r="241" spans="1:9">
      <c r="A241" s="84" t="s">
        <v>5058</v>
      </c>
      <c r="B241" s="84" t="s">
        <v>5063</v>
      </c>
      <c r="C241" s="85" t="str">
        <f>VLOOKUP(Table2031323335[[#This Row],[English]],TranslationTable,3,FALSE)</f>
        <v>发现</v>
      </c>
      <c r="D241" s="84" t="str">
        <f>CONCATENATE(Table2031323335[[#This Row],[Current Translation]], " (",Table2031323335[[#This Row],[English]],")")</f>
        <v>发现 (Discovery)</v>
      </c>
    </row>
    <row r="242" spans="1:9">
      <c r="A242" s="84" t="s">
        <v>5058</v>
      </c>
      <c r="B242" s="84" t="s">
        <v>5064</v>
      </c>
      <c r="C242" s="85" t="str">
        <f>VLOOKUP(Table2031323335[[#This Row],[English]],TranslationTable,3,FALSE)</f>
        <v>染料</v>
      </c>
      <c r="D242" s="84" t="str">
        <f>CONCATENATE(Table2031323335[[#This Row],[Current Translation]], " (",Table2031323335[[#This Row],[English]],")")</f>
        <v>染料 (DYE)</v>
      </c>
    </row>
    <row r="243" spans="1:9">
      <c r="A243" s="84" t="s">
        <v>5058</v>
      </c>
      <c r="B243" s="84" t="s">
        <v>5065</v>
      </c>
      <c r="C243" s="85" t="str">
        <f>VLOOKUP(Table2031323335[[#This Row],[English]],TranslationTable,3,FALSE)</f>
        <v>过滤产品</v>
      </c>
      <c r="D243" s="84" t="str">
        <f>CONCATENATE(Table2031323335[[#This Row],[Current Translation]], " (",Table2031323335[[#This Row],[English]],")")</f>
        <v>过滤产品 (Filtration Products)</v>
      </c>
    </row>
    <row r="244" spans="1:9">
      <c r="A244" s="84" t="s">
        <v>5058</v>
      </c>
      <c r="B244" s="84" t="s">
        <v>5066</v>
      </c>
      <c r="C244" s="85" t="str">
        <f>VLOOKUP(Table2031323335[[#This Row],[English]],TranslationTable,3,FALSE)</f>
        <v>OLED</v>
      </c>
      <c r="D244" s="84" t="str">
        <f>CONCATENATE(Table2031323335[[#This Row],[Current Translation]], " (",Table2031323335[[#This Row],[English]],")")</f>
        <v>OLED (OLED)</v>
      </c>
    </row>
    <row r="245" spans="1:9">
      <c r="A245" s="84" t="s">
        <v>5058</v>
      </c>
      <c r="B245" s="84" t="s">
        <v>5067</v>
      </c>
      <c r="C245" s="85" t="str">
        <f>VLOOKUP(Table2031323335[[#This Row],[English]],TranslationTable,3,FALSE)</f>
        <v>OMC</v>
      </c>
      <c r="D245" s="84" t="str">
        <f>CONCATENATE(Table2031323335[[#This Row],[Current Translation]], " (",Table2031323335[[#This Row],[English]],")")</f>
        <v>OMC (OMC)</v>
      </c>
      <c r="G245" t="s">
        <v>5075</v>
      </c>
    </row>
    <row r="246" spans="1:9">
      <c r="A246" s="84" t="s">
        <v>5058</v>
      </c>
      <c r="B246" s="84" t="s">
        <v>5068</v>
      </c>
      <c r="C246" s="85" t="str">
        <f>VLOOKUP(Table2031323335[[#This Row],[English]],TranslationTable,3,FALSE)</f>
        <v>包装涂料</v>
      </c>
      <c r="D246" s="84" t="str">
        <f>CONCATENATE(Table2031323335[[#This Row],[Current Translation]], " (",Table2031323335[[#This Row],[English]],")")</f>
        <v>包装涂料 (Packaging Coatings)</v>
      </c>
      <c r="G246" t="s">
        <v>5076</v>
      </c>
    </row>
    <row r="247" spans="1:9">
      <c r="A247" s="84" t="s">
        <v>5058</v>
      </c>
      <c r="B247" s="84" t="s">
        <v>5069</v>
      </c>
      <c r="C247" s="85" t="str">
        <f>VLOOKUP(Table2031323335[[#This Row],[English]],TranslationTable,3,FALSE)</f>
        <v>防护和船舶涂料</v>
      </c>
      <c r="D247" s="84" t="str">
        <f>CONCATENATE(Table2031323335[[#This Row],[Current Translation]], " (",Table2031323335[[#This Row],[English]],")")</f>
        <v>防护和船舶涂料 (Protective and Marine Coatings)</v>
      </c>
      <c r="G247" t="s">
        <v>5077</v>
      </c>
    </row>
    <row r="248" spans="1:9">
      <c r="A248" s="84" t="s">
        <v>5058</v>
      </c>
      <c r="B248" s="84" t="s">
        <v>5071</v>
      </c>
      <c r="C248" s="85" t="str">
        <f>VLOOKUP(Table2031323335[[#This Row],[English]],TranslationTable,3,FALSE)</f>
        <v>Teslin</v>
      </c>
      <c r="D248" s="84" t="str">
        <f>CONCATENATE(Table2031323335[[#This Row],[Current Translation]], " (",Table2031323335[[#This Row],[English]],")")</f>
        <v>Teslin (Teslin)</v>
      </c>
      <c r="G248" t="s">
        <v>5079</v>
      </c>
    </row>
    <row r="249" spans="1:9">
      <c r="A249" s="84" t="s">
        <v>5058</v>
      </c>
      <c r="B249" s="84" t="s">
        <v>5072</v>
      </c>
      <c r="C249" s="85" t="str">
        <f>VLOOKUP(Table2031323335[[#This Row],[English]],TranslationTable,3,FALSE)</f>
        <v>T-PPG</v>
      </c>
      <c r="D249" s="84" t="str">
        <f>CONCATENATE(Table2031323335[[#This Row],[Current Translation]], " (",Table2031323335[[#This Row],[English]],")")</f>
        <v>T-PPG (T-PPG)</v>
      </c>
    </row>
    <row r="250" spans="1:9">
      <c r="A250" s="84" t="s">
        <v>5058</v>
      </c>
      <c r="B250" s="84" t="s">
        <v>5073</v>
      </c>
      <c r="C250" s="85" t="str">
        <f>VLOOKUP(Table2031323335[[#This Row],[English]],TranslationTable,3,FALSE)</f>
        <v>交通解决方案</v>
      </c>
      <c r="D250" s="84" t="str">
        <f>CONCATENATE(Table2031323335[[#This Row],[Current Translation]], " (",Table2031323335[[#This Row],[English]],")")</f>
        <v>交通解决方案 (Traffic Solutions)</v>
      </c>
    </row>
    <row r="251" spans="1:9">
      <c r="A251" s="84" t="s">
        <v>5058</v>
      </c>
      <c r="B251" s="84" t="s">
        <v>5074</v>
      </c>
      <c r="C251" s="85" t="str">
        <f>VLOOKUP(Table2031323335[[#This Row],[English]],TranslationTable,3,FALSE)</f>
        <v>TrueFinish</v>
      </c>
      <c r="D251" s="84" t="str">
        <f>CONCATENATE(Table2031323335[[#This Row],[Current Translation]], " (",Table2031323335[[#This Row],[English]],")")</f>
        <v>TrueFinish (TrueFinish)</v>
      </c>
    </row>
    <row r="252" spans="1:9">
      <c r="A252" s="84" t="s">
        <v>5058</v>
      </c>
      <c r="B252" s="86" t="s">
        <v>3435</v>
      </c>
      <c r="C252" s="85" t="str">
        <f>VLOOKUP(Table2031323335[[#This Row],[English]],TranslationTable,3,FALSE)</f>
        <v>从清单中选择</v>
      </c>
      <c r="D252" s="84" t="str">
        <f>Table2031323335[[#This Row],[Current Translation]]</f>
        <v>从清单中选择</v>
      </c>
    </row>
    <row r="254" spans="1:9" ht="15">
      <c r="A254" s="7" t="s">
        <v>5080</v>
      </c>
    </row>
    <row r="255" spans="1:9" ht="15">
      <c r="A255" s="80" t="s">
        <v>3433</v>
      </c>
      <c r="B255" s="81" t="s">
        <v>239</v>
      </c>
      <c r="C255" s="82" t="s">
        <v>237</v>
      </c>
      <c r="D255" s="83" t="s">
        <v>3434</v>
      </c>
      <c r="E255" s="96" t="s">
        <v>5081</v>
      </c>
      <c r="F255" s="96" t="s">
        <v>5082</v>
      </c>
      <c r="G255" s="96" t="s">
        <v>5084</v>
      </c>
      <c r="H255" s="95" t="s">
        <v>5087</v>
      </c>
      <c r="I255" s="95" t="s">
        <v>5090</v>
      </c>
    </row>
    <row r="256" spans="1:9">
      <c r="A256" s="84" t="s">
        <v>5080</v>
      </c>
      <c r="B256" s="84" t="s">
        <v>5075</v>
      </c>
      <c r="C256" s="85" t="str">
        <f>VLOOKUP(Table203132333536[[#This Row],[English]],TranslationTable,3,FALSE)</f>
        <v>PPG品牌的化学品采购成品</v>
      </c>
      <c r="D256" s="84" t="str">
        <f>CONCATENATE(Table203132333536[[#This Row],[Current Translation]], " (",Table203132333536[[#This Row],[English]],")")</f>
        <v>PPG品牌的化学品采购成品 (PPG Branded Chemical Purchased Finished Goods)</v>
      </c>
      <c r="E256" t="str">
        <f>Table203132333536[[#This Row],[English]]</f>
        <v>PPG Branded Chemical Purchased Finished Goods</v>
      </c>
      <c r="F256">
        <v>1</v>
      </c>
      <c r="G256" t="s">
        <v>5083</v>
      </c>
    </row>
    <row r="257" spans="1:9" ht="28.5">
      <c r="A257" s="84" t="s">
        <v>5080</v>
      </c>
      <c r="B257" s="84" t="s">
        <v>5076</v>
      </c>
      <c r="C257" s="85" t="str">
        <f>VLOOKUP(Table203132333536[[#This Row],[English]],TranslationTable,3,FALSE)</f>
        <v>符合RMIR标准的非PPG品牌的化学品采购成品</v>
      </c>
      <c r="D257" s="84" t="str">
        <f>CONCATENATE(Table203132333536[[#This Row],[Current Translation]], " (",Table203132333536[[#This Row],[English]],")")</f>
        <v>符合RMIR标准的非PPG品牌的化学品采购成品 (Non-PPG Branded Chemical Purchased Finished Goods that meet RMIR criteria)</v>
      </c>
      <c r="E257" t="str">
        <f>Table203132333536[[#This Row],[English]]</f>
        <v>Non-PPG Branded Chemical Purchased Finished Goods that meet RMIR criteria</v>
      </c>
      <c r="F257">
        <v>1</v>
      </c>
      <c r="G257" t="s">
        <v>5083</v>
      </c>
    </row>
    <row r="258" spans="1:9" ht="28.5">
      <c r="A258" s="84" t="s">
        <v>5080</v>
      </c>
      <c r="B258" s="84" t="s">
        <v>5077</v>
      </c>
      <c r="C258" s="85" t="str">
        <f>VLOOKUP(Table203132333536[[#This Row],[English]],TranslationTable,3,FALSE)</f>
        <v>不符合RMIR标准的非PPG品牌的化学品采购成品</v>
      </c>
      <c r="D258" s="84" t="str">
        <f>CONCATENATE(Table203132333536[[#This Row],[Current Translation]], " (",Table203132333536[[#This Row],[English]],")")</f>
        <v>不符合RMIR标准的非PPG品牌的化学品采购成品 (Non-PPG Branded Chemical Purchased Finished Goods that do not meet RMIR criteria)</v>
      </c>
      <c r="E258" t="str">
        <f>Table203132333536[[#This Row],[English]]</f>
        <v>Non-PPG Branded Chemical Purchased Finished Goods that do not meet RMIR criteria</v>
      </c>
      <c r="F258">
        <v>2</v>
      </c>
      <c r="G258" t="s">
        <v>5085</v>
      </c>
      <c r="H258" t="s">
        <v>5088</v>
      </c>
      <c r="I258" t="s">
        <v>5089</v>
      </c>
    </row>
    <row r="259" spans="1:9" ht="28.5">
      <c r="A259" s="84" t="s">
        <v>5080</v>
      </c>
      <c r="B259" s="84" t="s">
        <v>5078</v>
      </c>
      <c r="C259" s="85" t="str">
        <f>VLOOKUP(Table203132333536[[#This Row],[English]],TranslationTable,3,FALSE)</f>
        <v>不有意释放化学物质的采购成品</v>
      </c>
      <c r="D259" s="84" t="str">
        <f>CONCATENATE(Table203132333536[[#This Row],[Current Translation]], " (",Table203132333536[[#This Row],[English]],")")</f>
        <v>不有意释放化学物质的采购成品 (Sundry Purchased Finished Goods that do not intentionally release chemicals)</v>
      </c>
      <c r="E259" t="str">
        <f>Table203132333536[[#This Row],[English]]</f>
        <v>Sundry Purchased Finished Goods that do not intentionally release chemicals</v>
      </c>
      <c r="F259">
        <v>3</v>
      </c>
      <c r="G259" t="s">
        <v>5085</v>
      </c>
      <c r="H259" t="s">
        <v>6799</v>
      </c>
      <c r="I259" t="s">
        <v>5091</v>
      </c>
    </row>
    <row r="260" spans="1:9" ht="28.5">
      <c r="A260" s="84" t="s">
        <v>5080</v>
      </c>
      <c r="B260" s="84" t="s">
        <v>5079</v>
      </c>
      <c r="C260" s="85" t="str">
        <f>VLOOKUP(Table203132333536[[#This Row],[English]],TranslationTable,3,FALSE)</f>
        <v>有意释放化学物质的采购成品</v>
      </c>
      <c r="D260" s="84" t="str">
        <f>CONCATENATE(Table203132333536[[#This Row],[Current Translation]], " (",Table203132333536[[#This Row],[English]],")")</f>
        <v>有意释放化学物质的采购成品 (Sundry Purchased Finished Goods that do intentionally release chemicals)</v>
      </c>
      <c r="E260" t="str">
        <f>Table203132333536[[#This Row],[English]]</f>
        <v>Sundry Purchased Finished Goods that do intentionally release chemicals</v>
      </c>
      <c r="F260">
        <v>2</v>
      </c>
      <c r="G260" t="s">
        <v>5085</v>
      </c>
      <c r="H260" t="s">
        <v>5086</v>
      </c>
      <c r="I260" t="s">
        <v>5089</v>
      </c>
    </row>
    <row r="261" spans="1:9">
      <c r="A261" s="84" t="s">
        <v>5080</v>
      </c>
      <c r="B261" s="86" t="s">
        <v>3435</v>
      </c>
      <c r="C261" s="85" t="str">
        <f>VLOOKUP(Table203132333536[[#This Row],[English]],TranslationTable,3,FALSE)</f>
        <v>从清单中选择</v>
      </c>
      <c r="D261" s="84" t="str">
        <f>Table203132333536[[#This Row],[Current Translation]]</f>
        <v>从清单中选择</v>
      </c>
      <c r="E261" t="str">
        <f>Table203132333536[[#This Row],[English]]</f>
        <v>Select from List</v>
      </c>
      <c r="F261">
        <v>0</v>
      </c>
      <c r="G261" t="s">
        <v>6634</v>
      </c>
    </row>
    <row r="263" spans="1:9" ht="15">
      <c r="A263" s="7" t="s">
        <v>5092</v>
      </c>
    </row>
    <row r="264" spans="1:9" ht="15.75" thickBot="1">
      <c r="A264" s="99" t="s">
        <v>3433</v>
      </c>
      <c r="B264" s="100" t="s">
        <v>239</v>
      </c>
      <c r="C264" s="101" t="s">
        <v>237</v>
      </c>
      <c r="D264" s="102" t="s">
        <v>3434</v>
      </c>
    </row>
    <row r="265" spans="1:9" ht="15" thickTop="1">
      <c r="A265" s="97" t="s">
        <v>5092</v>
      </c>
      <c r="B265" s="84" t="s">
        <v>5094</v>
      </c>
      <c r="C265" s="85" t="str">
        <f>VLOOKUP(Table37[[#This Row],[English]],TranslationTable,3,FALSE)</f>
        <v>锂电池 - 有UN 38.3 测试证书</v>
      </c>
      <c r="D265" s="98" t="str">
        <f>Table37[[#This Row],[Current Translation]]</f>
        <v>锂电池 - 有UN 38.3 测试证书</v>
      </c>
    </row>
    <row r="266" spans="1:9">
      <c r="A266" s="97" t="s">
        <v>5092</v>
      </c>
      <c r="B266" s="84" t="s">
        <v>5095</v>
      </c>
      <c r="C266" s="85" t="str">
        <f>VLOOKUP(Table37[[#This Row],[English]],TranslationTable,3,FALSE)</f>
        <v>锂电池 - 无 UN 38.3 测试证书</v>
      </c>
      <c r="D266" s="98" t="str">
        <f>Table37[[#This Row],[Current Translation]]</f>
        <v>锂电池 - 无 UN 38.3 测试证书</v>
      </c>
    </row>
    <row r="267" spans="1:9">
      <c r="A267" s="97" t="s">
        <v>5092</v>
      </c>
      <c r="B267" s="84" t="s">
        <v>5093</v>
      </c>
      <c r="C267" s="85" t="str">
        <f>VLOOKUP(Table37[[#This Row],[English]],TranslationTable,3,FALSE)</f>
        <v>其它（在下面具体说明）</v>
      </c>
      <c r="D267" s="98" t="str">
        <f>Table37[[#This Row],[Current Translation]]</f>
        <v>其它（在下面具体说明）</v>
      </c>
    </row>
    <row r="268" spans="1:9">
      <c r="A268" s="103" t="s">
        <v>5092</v>
      </c>
      <c r="B268" s="104" t="s">
        <v>3435</v>
      </c>
      <c r="C268" s="105" t="str">
        <f>VLOOKUP(Table37[[#This Row],[English]],TranslationTable,3,FALSE)</f>
        <v>从清单中选择</v>
      </c>
      <c r="D268" s="106" t="str">
        <f>Table37[[#This Row],[Current Translation]]</f>
        <v>从清单中选择</v>
      </c>
    </row>
    <row r="270" spans="1:9" ht="15">
      <c r="A270" s="14" t="s">
        <v>6655</v>
      </c>
    </row>
    <row r="271" spans="1:9" ht="15.75" thickBot="1">
      <c r="A271" s="100" t="s">
        <v>3433</v>
      </c>
      <c r="B271" s="100" t="s">
        <v>239</v>
      </c>
      <c r="C271" s="101" t="s">
        <v>237</v>
      </c>
      <c r="D271" s="107" t="s">
        <v>3434</v>
      </c>
    </row>
    <row r="272" spans="1:9" ht="15" thickTop="1">
      <c r="A272" t="s">
        <v>6655</v>
      </c>
      <c r="B272" t="s">
        <v>6783</v>
      </c>
      <c r="C272" t="str">
        <f>VLOOKUP(Table38[[#This Row],[English]],TranslationTable,3,FALSE)</f>
        <v>松香及树脂酸及其衍生物；松香酒精和松香油；流动胶（或称流胶）</v>
      </c>
      <c r="D272" t="str">
        <f>CONCATENATE(Table38[[#This Row],[Current Translation]], " (",Table38[[#This Row],[English]],")")</f>
        <v>松香及树脂酸及其衍生物；松香酒精和松香油；流动胶（或称流胶） (Rosin and resin acids, and derivatives thereof; rosin spirit and rosin oils; run gums)</v>
      </c>
    </row>
    <row r="273" spans="1:4">
      <c r="A273" t="s">
        <v>6655</v>
      </c>
      <c r="B273" t="s">
        <v>6784</v>
      </c>
      <c r="C273" t="str">
        <f>VLOOKUP(Table38[[#This Row],[English]],TranslationTable,3,FALSE)</f>
        <v>初级形态的乙烯聚合物</v>
      </c>
      <c r="D273" t="str">
        <f>CONCATENATE(Table38[[#This Row],[Current Translation]], " (",Table38[[#This Row],[English]],")")</f>
        <v>初级形态的乙烯聚合物 (Polymers of ethylene, in primary forms)</v>
      </c>
    </row>
    <row r="274" spans="1:4">
      <c r="A274" t="s">
        <v>6655</v>
      </c>
      <c r="B274" t="s">
        <v>6785</v>
      </c>
      <c r="C274" t="str">
        <f>VLOOKUP(Table38[[#This Row],[English]],TranslationTable,3,FALSE)</f>
        <v>初级形态的丙烯或其它烯烃的聚合物</v>
      </c>
      <c r="D274" t="str">
        <f>CONCATENATE(Table38[[#This Row],[Current Translation]], " (",Table38[[#This Row],[English]],")")</f>
        <v>初级形态的丙烯或其它烯烃的聚合物 (Polymers of propylene or of other olefins, in primary forms)</v>
      </c>
    </row>
    <row r="275" spans="1:4">
      <c r="A275" t="s">
        <v>6655</v>
      </c>
      <c r="B275" t="s">
        <v>6786</v>
      </c>
      <c r="C275" t="str">
        <f>VLOOKUP(Table38[[#This Row],[English]],TranslationTable,3,FALSE)</f>
        <v>初级形态的苯乙烯聚合物</v>
      </c>
      <c r="D275" t="str">
        <f>CONCATENATE(Table38[[#This Row],[Current Translation]], " (",Table38[[#This Row],[English]],")")</f>
        <v>初级形态的苯乙烯聚合物 (Polymers of styrene, in primary forms)</v>
      </c>
    </row>
    <row r="276" spans="1:4">
      <c r="A276" t="s">
        <v>6655</v>
      </c>
      <c r="B276" t="s">
        <v>6787</v>
      </c>
      <c r="C276" t="str">
        <f>VLOOKUP(Table38[[#This Row],[English]],TranslationTable,3,FALSE)</f>
        <v>初级形态的氯乙烯或其它卤化烯烃的聚合物</v>
      </c>
      <c r="D276" t="str">
        <f>CONCATENATE(Table38[[#This Row],[Current Translation]], " (",Table38[[#This Row],[English]],")")</f>
        <v>初级形态的氯乙烯或其它卤化烯烃的聚合物 (Polymers of vinyl chloride or of other halogenated olefins, in primary forms)</v>
      </c>
    </row>
    <row r="277" spans="1:4">
      <c r="A277" t="s">
        <v>6655</v>
      </c>
      <c r="B277" t="s">
        <v>6788</v>
      </c>
      <c r="C277" t="str">
        <f>VLOOKUP(Table38[[#This Row],[English]],TranslationTable,3,FALSE)</f>
        <v>初级形态的醋酸乙烯酯或其他乙烯酯聚合物；其它初级形式的乙烯基聚合物</v>
      </c>
      <c r="D277" t="str">
        <f>CONCATENATE(Table38[[#This Row],[Current Translation]], " (",Table38[[#This Row],[English]],")")</f>
        <v>初级形态的醋酸乙烯酯或其他乙烯酯聚合物；其它初级形式的乙烯基聚合物 (Polymers of vinyl acetate or of other vinyl esters, in primary forms; other vinyl polymers in primary forms)</v>
      </c>
    </row>
    <row r="278" spans="1:4">
      <c r="A278" t="s">
        <v>6655</v>
      </c>
      <c r="B278" t="s">
        <v>6789</v>
      </c>
      <c r="C278" t="str">
        <f>VLOOKUP(Table38[[#This Row],[English]],TranslationTable,3,FALSE)</f>
        <v>初级形态的丙烯酸聚合物</v>
      </c>
      <c r="D278" t="str">
        <f>CONCATENATE(Table38[[#This Row],[Current Translation]], " (",Table38[[#This Row],[English]],")")</f>
        <v>初级形态的丙烯酸聚合物 (Acrylic polymers in primary forms)</v>
      </c>
    </row>
    <row r="279" spans="1:4">
      <c r="A279" t="s">
        <v>6655</v>
      </c>
      <c r="B279" t="s">
        <v>6790</v>
      </c>
      <c r="C279" t="str">
        <f>VLOOKUP(Table38[[#This Row],[English]],TranslationTable,3,FALSE)</f>
        <v>初级形态的聚缩醛、其他聚醚和环氧树脂；初级形态的聚碳酸酯、醇酸树脂、聚烯丙酯和其他聚酯</v>
      </c>
      <c r="D279" t="str">
        <f>CONCATENATE(Table38[[#This Row],[Current Translation]], " (",Table38[[#This Row],[English]],")")</f>
        <v>初级形态的聚缩醛、其他聚醚和环氧树脂；初级形态的聚碳酸酯、醇酸树脂、聚烯丙酯和其他聚酯 (Polyacetals, other polyethers and epoxide resins, in primary forms; polycarbonates, alkyd resins, polyallyl esters and other polyesters, in primary forms)</v>
      </c>
    </row>
    <row r="280" spans="1:4">
      <c r="A280" t="s">
        <v>6655</v>
      </c>
      <c r="B280" t="s">
        <v>6791</v>
      </c>
      <c r="C280" t="str">
        <f>VLOOKUP(Table38[[#This Row],[English]],TranslationTable,3,FALSE)</f>
        <v>初级形态的聚酰胺</v>
      </c>
      <c r="D280" t="str">
        <f>CONCATENATE(Table38[[#This Row],[Current Translation]], " (",Table38[[#This Row],[English]],")")</f>
        <v>初级形态的聚酰胺 (Polyamides in primary forms)</v>
      </c>
    </row>
    <row r="281" spans="1:4">
      <c r="A281" t="s">
        <v>6655</v>
      </c>
      <c r="B281" t="s">
        <v>6792</v>
      </c>
      <c r="C281" t="str">
        <f>VLOOKUP(Table38[[#This Row],[English]],TranslationTable,3,FALSE)</f>
        <v>初级形态的氨基树脂，酚醛树脂和聚氨酯</v>
      </c>
      <c r="D281" t="str">
        <f>CONCATENATE(Table38[[#This Row],[Current Translation]], " (",Table38[[#This Row],[English]],")")</f>
        <v>初级形态的氨基树脂，酚醛树脂和聚氨酯 (Amino-resins, phenolic resins and polyurethanes, in primary forms)</v>
      </c>
    </row>
    <row r="282" spans="1:4">
      <c r="A282" t="s">
        <v>6655</v>
      </c>
      <c r="B282" t="s">
        <v>6793</v>
      </c>
      <c r="C282" t="str">
        <f>VLOOKUP(Table38[[#This Row],[English]],TranslationTable,3,FALSE)</f>
        <v>初级形态的聚硅酮</v>
      </c>
      <c r="D282" t="str">
        <f>CONCATENATE(Table38[[#This Row],[Current Translation]], " (",Table38[[#This Row],[English]],")")</f>
        <v>初级形态的聚硅酮 (Silicones in primary forms)</v>
      </c>
    </row>
    <row r="283" spans="1:4">
      <c r="A283" t="s">
        <v>6655</v>
      </c>
      <c r="B283" t="s">
        <v>6794</v>
      </c>
      <c r="C283" t="str">
        <f>VLOOKUP(Table38[[#This Row],[English]],TranslationTable,3,FALSE)</f>
        <v>初级形态的石油树脂、香豆素独立树脂、萜烯、聚硫化物、聚砜和本章注3规定的其他产品，但未在其他地方规定或包括</v>
      </c>
      <c r="D283" t="str">
        <f>CONCATENATE(Table38[[#This Row],[Current Translation]], " (",Table38[[#This Row],[English]],")")</f>
        <v>初级形态的石油树脂、香豆素独立树脂、萜烯、聚硫化物、聚砜和本章注3规定的其他产品，但未在其他地方规定或包括 (Petroleum resins, coumarone-indene resins, polyterpenes, polysulphides, polysulphones and other products specified in Note 3 to this Chapter, not elsewhere specified or included, in primary forms)</v>
      </c>
    </row>
    <row r="284" spans="1:4">
      <c r="A284" t="s">
        <v>6655</v>
      </c>
      <c r="B284" t="s">
        <v>6795</v>
      </c>
      <c r="C284" t="str">
        <f>VLOOKUP(Table38[[#This Row],[English]],TranslationTable,3,FALSE)</f>
        <v>未在其他地方指明或包括在内，初级形态的纤维素及其化学衍生物</v>
      </c>
      <c r="D284" t="str">
        <f>CONCATENATE(Table38[[#This Row],[Current Translation]], " (",Table38[[#This Row],[English]],")")</f>
        <v>未在其他地方指明或包括在内，初级形态的纤维素及其化学衍生物 (Cellulose and its chemical derivatives, not elsewhere specified or included, in primary forms)</v>
      </c>
    </row>
    <row r="285" spans="1:4">
      <c r="A285" t="s">
        <v>6655</v>
      </c>
      <c r="B285" t="s">
        <v>6796</v>
      </c>
      <c r="C285" t="str">
        <f>VLOOKUP(Table38[[#This Row],[English]],TranslationTable,3,FALSE)</f>
        <v>未在其他地方指定或包括，初级形态的天然聚合物（如褐藻酸）和改性天然聚合物（如硬化蛋白质、天然橡胶的化学衍生物）</v>
      </c>
      <c r="D285" t="str">
        <f>CONCATENATE(Table38[[#This Row],[Current Translation]], " (",Table38[[#This Row],[English]],")")</f>
        <v>未在其他地方指定或包括，初级形态的天然聚合物（如褐藻酸）和改性天然聚合物（如硬化蛋白质、天然橡胶的化学衍生物） (Natural polymers (for example, alginic acid) and modified natural polymers (for example, hardened proteins, chemical derivatives of natural rubber), not elsewhere specified or included, in primary forms)</v>
      </c>
    </row>
    <row r="286" spans="1:4">
      <c r="A286" t="s">
        <v>6655</v>
      </c>
      <c r="B286" t="s">
        <v>6797</v>
      </c>
      <c r="C286" t="str">
        <f>VLOOKUP(Table38[[#This Row],[English]],TranslationTable,3,FALSE)</f>
        <v>初级形态或以板状、片状或条状存在的天然橡胶，树胶，马来树胶，银胶菊， 糖胶屎和类似的天然树胶</v>
      </c>
      <c r="D286" t="str">
        <f>CONCATENATE(Table38[[#This Row],[Current Translation]], " (",Table38[[#This Row],[English]],")")</f>
        <v>初级形态或以板状、片状或条状存在的天然橡胶，树胶，马来树胶，银胶菊， 糖胶屎和类似的天然树胶 (Natural rubber, balata, gutta-percha, guayule, chicle and similar natural gums, in primary forms or in plates, sheets or strip)</v>
      </c>
    </row>
    <row r="287" spans="1:4">
      <c r="A287" t="s">
        <v>6655</v>
      </c>
      <c r="B287" t="s">
        <v>6798</v>
      </c>
      <c r="C287" t="str">
        <f>VLOOKUP(Table38[[#This Row],[English]],TranslationTable,3,FALSE)</f>
        <v>合成橡胶及由油类制得的假橡胶，初级形态或以板状、片状或条状形式；本章目4001项下任何产品与本章目产品的任何混合物，初级形态或以板状、片状或条状形式</v>
      </c>
      <c r="D287" t="str">
        <f>CONCATENATE(Table38[[#This Row],[Current Translation]], " (",Table38[[#This Row],[English]],")")</f>
        <v>合成橡胶及由油类制得的假橡胶，初级形态或以板状、片状或条状形式；本章目4001项下任何产品与本章目产品的任何混合物，初级形态或以板状、片状或条状形式 (Synthetic rubber and factice derived from oils, in primary forms or in plates, sheets or strip; mixtures of any product of heading 4001 with any product of this heading, in primary forms or in plates, sheets or strip)</v>
      </c>
    </row>
    <row r="288" spans="1:4">
      <c r="A288" t="s">
        <v>6655</v>
      </c>
      <c r="B288" t="s">
        <v>5093</v>
      </c>
      <c r="C288" t="str">
        <f>VLOOKUP(Table38[[#This Row],[English]],TranslationTable,3,FALSE)</f>
        <v>其它（在下面具体说明）</v>
      </c>
      <c r="D288" t="str">
        <f>CONCATENATE(Table38[[#This Row],[Current Translation]], " (",Table38[[#This Row],[English]],")")</f>
        <v>其它（在下面具体说明） (Other (Specify below))</v>
      </c>
    </row>
    <row r="289" spans="1:4">
      <c r="A289" t="s">
        <v>6655</v>
      </c>
      <c r="B289" t="s">
        <v>3435</v>
      </c>
      <c r="C289" t="str">
        <f>VLOOKUP(Table38[[#This Row],[English]],TranslationTable,3,FALSE)</f>
        <v>从清单中选择</v>
      </c>
      <c r="D289" t="str">
        <f>Table38[[#This Row],[Current Translation]]</f>
        <v>从清单中选择</v>
      </c>
    </row>
    <row r="291" spans="1:4" ht="15">
      <c r="A291" s="7" t="s">
        <v>6762</v>
      </c>
    </row>
    <row r="292" spans="1:4" ht="15.75" thickBot="1">
      <c r="A292" s="99" t="s">
        <v>3433</v>
      </c>
      <c r="B292" s="100" t="s">
        <v>239</v>
      </c>
      <c r="C292" s="101" t="s">
        <v>237</v>
      </c>
      <c r="D292" s="102" t="s">
        <v>3434</v>
      </c>
    </row>
    <row r="293" spans="1:4" ht="15" thickTop="1">
      <c r="A293" s="97" t="s">
        <v>6762</v>
      </c>
      <c r="B293" s="84" t="s">
        <v>6760</v>
      </c>
      <c r="C293" s="85" t="str">
        <f>VLOOKUP(Table3740[[#This Row],[English]],TranslationTable,3,FALSE)</f>
        <v>Go</v>
      </c>
      <c r="D293" s="98" t="str">
        <f>Table3740[[#This Row],[Current Translation]]</f>
        <v>Go</v>
      </c>
    </row>
    <row r="294" spans="1:4">
      <c r="A294" s="97" t="s">
        <v>6762</v>
      </c>
      <c r="B294" s="84" t="s">
        <v>6761</v>
      </c>
      <c r="C294" s="85" t="str">
        <f>VLOOKUP(Table3740[[#This Row],[English]],TranslationTable,3,FALSE)</f>
        <v>No Go</v>
      </c>
      <c r="D294" s="98" t="str">
        <f>Table3740[[#This Row],[Current Translation]]</f>
        <v>No Go</v>
      </c>
    </row>
    <row r="295" spans="1:4">
      <c r="A295" s="103" t="s">
        <v>6762</v>
      </c>
      <c r="B295" s="104" t="s">
        <v>3435</v>
      </c>
      <c r="C295" s="105" t="str">
        <f>VLOOKUP(Table3740[[#This Row],[English]],TranslationTable,3,FALSE)</f>
        <v>从清单中选择</v>
      </c>
      <c r="D295" s="106" t="str">
        <f>Table3740[[#This Row],[Current Translation]]</f>
        <v>从清单中选择</v>
      </c>
    </row>
    <row r="297" spans="1:4" ht="15">
      <c r="A297" s="7" t="s">
        <v>6770</v>
      </c>
    </row>
    <row r="298" spans="1:4" ht="15.75" thickBot="1">
      <c r="A298" s="99" t="s">
        <v>3433</v>
      </c>
      <c r="B298" s="100" t="s">
        <v>239</v>
      </c>
      <c r="C298" s="101" t="s">
        <v>237</v>
      </c>
      <c r="D298" s="102" t="s">
        <v>3434</v>
      </c>
    </row>
    <row r="299" spans="1:4" ht="15" thickTop="1">
      <c r="A299" s="97" t="s">
        <v>6770</v>
      </c>
      <c r="B299" s="84" t="s">
        <v>6771</v>
      </c>
      <c r="C299" s="85" t="str">
        <f>VLOOKUP(Table374041[[#This Row],[English]],TranslationTable,3,FALSE)</f>
        <v>mJ</v>
      </c>
      <c r="D299" s="98" t="str">
        <f>CONCATENATE(Table374041[[#This Row],[Current Translation]], " (",Table374041[[#This Row],[English]],")")</f>
        <v>mJ (mJ)</v>
      </c>
    </row>
    <row r="300" spans="1:4">
      <c r="A300" s="97" t="s">
        <v>6770</v>
      </c>
      <c r="B300" s="84" t="s">
        <v>6772</v>
      </c>
      <c r="C300" s="85" t="str">
        <f>VLOOKUP(Table374041[[#This Row],[English]],TranslationTable,3,FALSE)</f>
        <v>J</v>
      </c>
      <c r="D300" s="98" t="str">
        <f>CONCATENATE(Table374041[[#This Row],[Current Translation]], " (",Table374041[[#This Row],[English]],")")</f>
        <v>J (J)</v>
      </c>
    </row>
    <row r="301" spans="1:4">
      <c r="A301" s="97" t="s">
        <v>6770</v>
      </c>
      <c r="B301" s="84" t="s">
        <v>6773</v>
      </c>
      <c r="C301" s="85" t="str">
        <f>VLOOKUP(Table374041[[#This Row],[English]],TranslationTable,3,FALSE)</f>
        <v>kJ</v>
      </c>
      <c r="D301" s="98" t="str">
        <f>CONCATENATE(Table374041[[#This Row],[Current Translation]], " (",Table374041[[#This Row],[English]],")")</f>
        <v>kJ (kJ)</v>
      </c>
    </row>
    <row r="302" spans="1:4">
      <c r="A302" s="97" t="s">
        <v>6770</v>
      </c>
      <c r="B302" s="104" t="s">
        <v>3435</v>
      </c>
      <c r="C302" s="105" t="str">
        <f>VLOOKUP(Table374041[[#This Row],[English]],TranslationTable,3,FALSE)</f>
        <v>从清单中选择</v>
      </c>
      <c r="D302" s="106" t="str">
        <f>Table374041[[#This Row],[Current Translation]]</f>
        <v>从清单中选择</v>
      </c>
    </row>
    <row r="304" spans="1:4" ht="15">
      <c r="A304" s="7" t="s">
        <v>6774</v>
      </c>
    </row>
    <row r="305" spans="1:4" ht="15.75" thickBot="1">
      <c r="A305" s="99" t="s">
        <v>3433</v>
      </c>
      <c r="B305" s="100" t="s">
        <v>239</v>
      </c>
      <c r="C305" s="101" t="s">
        <v>237</v>
      </c>
      <c r="D305" s="102" t="s">
        <v>3434</v>
      </c>
    </row>
    <row r="306" spans="1:4" ht="15" thickTop="1">
      <c r="A306" s="97" t="s">
        <v>6774</v>
      </c>
      <c r="B306" s="84" t="s">
        <v>6775</v>
      </c>
      <c r="C306" s="85" t="str">
        <f>VLOOKUP(Table37404142[[#This Row],[English]],TranslationTable,3,FALSE)</f>
        <v>Mpa</v>
      </c>
      <c r="D306" s="98" t="str">
        <f>CONCATENATE(Table37404142[[#This Row],[Current Translation]], " (",Table37404142[[#This Row],[English]],")")</f>
        <v>Mpa (Mpa)</v>
      </c>
    </row>
    <row r="307" spans="1:4">
      <c r="A307" s="97" t="s">
        <v>6774</v>
      </c>
      <c r="B307" s="84" t="s">
        <v>6776</v>
      </c>
      <c r="C307" s="85" t="str">
        <f>VLOOKUP(Table37404142[[#This Row],[English]],TranslationTable,3,FALSE)</f>
        <v>Bar</v>
      </c>
      <c r="D307" s="98" t="str">
        <f>CONCATENATE(Table37404142[[#This Row],[Current Translation]], " (",Table37404142[[#This Row],[English]],")")</f>
        <v>Bar (Bar)</v>
      </c>
    </row>
    <row r="308" spans="1:4">
      <c r="A308" s="97" t="s">
        <v>6774</v>
      </c>
      <c r="B308" s="104" t="s">
        <v>3435</v>
      </c>
      <c r="C308" s="105" t="str">
        <f>VLOOKUP(Table37404142[[#This Row],[English]],TranslationTable,3,FALSE)</f>
        <v>从清单中选择</v>
      </c>
      <c r="D308" s="106" t="str">
        <f>Table37404142[[#This Row],[Current Translation]]</f>
        <v>从清单中选择</v>
      </c>
    </row>
    <row r="310" spans="1:4" ht="15">
      <c r="A310" s="7" t="s">
        <v>6777</v>
      </c>
    </row>
    <row r="311" spans="1:4" ht="15.75" thickBot="1">
      <c r="A311" s="99" t="s">
        <v>3433</v>
      </c>
      <c r="B311" s="100" t="s">
        <v>239</v>
      </c>
      <c r="C311" s="101" t="s">
        <v>237</v>
      </c>
      <c r="D311" s="102" t="s">
        <v>3434</v>
      </c>
    </row>
    <row r="312" spans="1:4" ht="15" thickTop="1">
      <c r="A312" s="97" t="s">
        <v>6777</v>
      </c>
      <c r="B312" s="84" t="s">
        <v>6778</v>
      </c>
      <c r="C312" s="85" t="str">
        <f>VLOOKUP(Table3740414243[[#This Row],[English]],TranslationTable,3,FALSE)</f>
        <v>Bar*m/s</v>
      </c>
      <c r="D312" s="98" t="str">
        <f>CONCATENATE(Table3740414243[[#This Row],[Current Translation]], " (",Table3740414243[[#This Row],[English]],")")</f>
        <v>Bar*m/s (Bar*m/s)</v>
      </c>
    </row>
    <row r="313" spans="1:4">
      <c r="A313" s="97" t="s">
        <v>6777</v>
      </c>
      <c r="B313" s="84" t="s">
        <v>6779</v>
      </c>
      <c r="C313" s="85" t="str">
        <f>VLOOKUP(Table3740414243[[#This Row],[English]],TranslationTable,3,FALSE)</f>
        <v>Kst class St 0</v>
      </c>
      <c r="D313" s="98" t="str">
        <f>CONCATENATE(Table3740414243[[#This Row],[Current Translation]], " (",Table3740414243[[#This Row],[English]],")")</f>
        <v>Kst class St 0 (Kst class St 0)</v>
      </c>
    </row>
    <row r="314" spans="1:4">
      <c r="A314" s="97" t="s">
        <v>6777</v>
      </c>
      <c r="B314" s="84" t="s">
        <v>6780</v>
      </c>
      <c r="C314" s="85" t="str">
        <f>VLOOKUP(Table3740414243[[#This Row],[English]],TranslationTable,3,FALSE)</f>
        <v>Kst class St 1</v>
      </c>
      <c r="D314" s="98" t="str">
        <f>CONCATENATE(Table3740414243[[#This Row],[Current Translation]], " (",Table3740414243[[#This Row],[English]],")")</f>
        <v>Kst class St 1 (Kst class St 1)</v>
      </c>
    </row>
    <row r="315" spans="1:4">
      <c r="A315" s="97" t="s">
        <v>6777</v>
      </c>
      <c r="B315" s="84" t="s">
        <v>6781</v>
      </c>
      <c r="C315" s="85" t="str">
        <f>VLOOKUP(Table3740414243[[#This Row],[English]],TranslationTable,3,FALSE)</f>
        <v>Kst class St 2</v>
      </c>
      <c r="D315" s="98" t="str">
        <f>CONCATENATE(Table3740414243[[#This Row],[Current Translation]], " (",Table3740414243[[#This Row],[English]],")")</f>
        <v>Kst class St 2 (Kst class St 2)</v>
      </c>
    </row>
    <row r="316" spans="1:4">
      <c r="A316" s="97" t="s">
        <v>6777</v>
      </c>
      <c r="B316" s="84" t="s">
        <v>6782</v>
      </c>
      <c r="C316" s="85" t="str">
        <f>VLOOKUP(Table3740414243[[#This Row],[English]],TranslationTable,3,FALSE)</f>
        <v>Kst class St 3</v>
      </c>
      <c r="D316" s="98" t="str">
        <f>CONCATENATE(Table3740414243[[#This Row],[Current Translation]], " (",Table3740414243[[#This Row],[English]],")")</f>
        <v>Kst class St 3 (Kst class St 3)</v>
      </c>
    </row>
    <row r="317" spans="1:4">
      <c r="A317" s="97" t="s">
        <v>6777</v>
      </c>
      <c r="B317" s="104" t="s">
        <v>3435</v>
      </c>
      <c r="C317" s="105" t="str">
        <f>VLOOKUP(Table3740414243[[#This Row],[English]],TranslationTable,3,FALSE)</f>
        <v>从清单中选择</v>
      </c>
      <c r="D317" s="106" t="str">
        <f>Table3740414243[[#This Row],[Current Translation]]</f>
        <v>从清单中选择</v>
      </c>
    </row>
    <row r="319" spans="1:4" ht="15">
      <c r="A319" s="7" t="s">
        <v>6803</v>
      </c>
    </row>
    <row r="320" spans="1:4" ht="15.75" thickBot="1">
      <c r="A320" s="99" t="s">
        <v>3433</v>
      </c>
      <c r="B320" s="100" t="s">
        <v>239</v>
      </c>
      <c r="C320" s="101" t="s">
        <v>237</v>
      </c>
      <c r="D320" s="102" t="s">
        <v>3434</v>
      </c>
    </row>
    <row r="321" spans="1:4" ht="15" thickTop="1">
      <c r="A321" s="97" t="s">
        <v>6803</v>
      </c>
      <c r="B321" s="84" t="s">
        <v>6760</v>
      </c>
      <c r="C321" s="85" t="str">
        <f>VLOOKUP(Table374041424344[[#This Row],[English]],TranslationTable,3,FALSE)</f>
        <v>Go</v>
      </c>
      <c r="D321" s="98" t="str">
        <f>CONCATENATE(Table374041424344[[#This Row],[Current Translation]], " (",Table374041424344[[#This Row],[English]],")")</f>
        <v>Go (Go)</v>
      </c>
    </row>
    <row r="322" spans="1:4">
      <c r="A322" s="97" t="s">
        <v>6803</v>
      </c>
      <c r="B322" s="84" t="s">
        <v>6761</v>
      </c>
      <c r="C322" s="85" t="str">
        <f>VLOOKUP(Table374041424344[[#This Row],[English]],TranslationTable,3,FALSE)</f>
        <v>No Go</v>
      </c>
      <c r="D322" s="98" t="str">
        <f>CONCATENATE(Table374041424344[[#This Row],[Current Translation]], " (",Table374041424344[[#This Row],[English]],")")</f>
        <v>No Go (No Go)</v>
      </c>
    </row>
    <row r="323" spans="1:4">
      <c r="A323" s="97" t="s">
        <v>6803</v>
      </c>
      <c r="B323" s="104" t="s">
        <v>3435</v>
      </c>
      <c r="C323" s="105" t="str">
        <f>VLOOKUP(Table374041424344[[#This Row],[English]],TranslationTable,3,FALSE)</f>
        <v>从清单中选择</v>
      </c>
      <c r="D323" s="106" t="str">
        <f>Table374041424344[[#This Row],[Current Translation]]</f>
        <v>从清单中选择</v>
      </c>
    </row>
    <row r="325" spans="1:4">
      <c r="A325" t="s">
        <v>3433</v>
      </c>
      <c r="B325" t="s">
        <v>239</v>
      </c>
      <c r="C325" t="s">
        <v>237</v>
      </c>
      <c r="D325" t="s">
        <v>3434</v>
      </c>
    </row>
    <row r="326" spans="1:4">
      <c r="A326" t="s">
        <v>6938</v>
      </c>
      <c r="B326" t="s">
        <v>6940</v>
      </c>
    </row>
    <row r="327" spans="1:4">
      <c r="A327" t="s">
        <v>6938</v>
      </c>
      <c r="B327" t="s">
        <v>6939</v>
      </c>
    </row>
    <row r="328" spans="1:4">
      <c r="A328" t="s">
        <v>6938</v>
      </c>
      <c r="B328" t="s">
        <v>3435</v>
      </c>
    </row>
  </sheetData>
  <mergeCells count="2">
    <mergeCell ref="A2:D2"/>
    <mergeCell ref="A3:D3"/>
  </mergeCells>
  <phoneticPr fontId="43" type="noConversion"/>
  <pageMargins left="0.7" right="0.7" top="0.75" bottom="0.75" header="0.3" footer="0.3"/>
  <pageSetup orientation="portrait" horizontalDpi="1200" verticalDpi="1200" r:id="rId1"/>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EF1-05DE-49C1-8411-C1D67DFD4BF8}">
  <sheetPr>
    <tabColor theme="8"/>
  </sheetPr>
  <dimension ref="A1:G1424"/>
  <sheetViews>
    <sheetView workbookViewId="0">
      <selection activeCell="C15" sqref="C15"/>
    </sheetView>
  </sheetViews>
  <sheetFormatPr defaultColWidth="61.125" defaultRowHeight="14.25"/>
  <cols>
    <col min="1" max="1" width="22.875" style="90" bestFit="1" customWidth="1"/>
    <col min="2" max="2" width="15.25" style="90" bestFit="1" customWidth="1"/>
    <col min="3" max="3" width="11.875" style="90" bestFit="1" customWidth="1"/>
    <col min="4" max="4" width="10.75" style="90" bestFit="1" customWidth="1"/>
    <col min="5" max="5" width="50.75" style="90" bestFit="1" customWidth="1"/>
    <col min="6" max="6" width="12.25" style="90" bestFit="1" customWidth="1"/>
    <col min="7" max="7" width="10.5" style="90" bestFit="1" customWidth="1"/>
    <col min="8" max="16384" width="61.125" style="90"/>
  </cols>
  <sheetData>
    <row r="1" spans="1:7">
      <c r="A1" s="92" t="s">
        <v>1908</v>
      </c>
      <c r="B1" s="92" t="s">
        <v>1904</v>
      </c>
      <c r="C1" s="91" t="s">
        <v>3774</v>
      </c>
      <c r="D1" s="91" t="s">
        <v>1905</v>
      </c>
      <c r="E1" s="91" t="s">
        <v>1907</v>
      </c>
      <c r="F1" s="91" t="s">
        <v>3775</v>
      </c>
      <c r="G1" s="91" t="s">
        <v>3776</v>
      </c>
    </row>
    <row r="2" spans="1:7">
      <c r="A2" s="93" t="s">
        <v>3777</v>
      </c>
      <c r="B2" s="93" t="s">
        <v>3778</v>
      </c>
      <c r="C2" s="93"/>
      <c r="D2" s="93">
        <v>0</v>
      </c>
      <c r="E2" s="93" t="s">
        <v>3779</v>
      </c>
      <c r="F2" s="93" t="s">
        <v>3780</v>
      </c>
      <c r="G2" s="93">
        <v>3</v>
      </c>
    </row>
    <row r="3" spans="1:7">
      <c r="A3" s="93" t="s">
        <v>3777</v>
      </c>
      <c r="B3" s="93" t="s">
        <v>3781</v>
      </c>
      <c r="C3" s="93"/>
      <c r="D3" s="93">
        <v>0</v>
      </c>
      <c r="E3" s="93" t="s">
        <v>3782</v>
      </c>
      <c r="F3" s="93" t="s">
        <v>3780</v>
      </c>
      <c r="G3" s="93">
        <v>3</v>
      </c>
    </row>
    <row r="4" spans="1:7">
      <c r="A4" s="93" t="s">
        <v>3777</v>
      </c>
      <c r="B4" s="93" t="s">
        <v>3783</v>
      </c>
      <c r="C4" s="93"/>
      <c r="D4" s="93">
        <v>0</v>
      </c>
      <c r="E4" s="93" t="s">
        <v>3782</v>
      </c>
      <c r="F4" s="93" t="s">
        <v>3780</v>
      </c>
      <c r="G4" s="93">
        <v>3</v>
      </c>
    </row>
    <row r="5" spans="1:7">
      <c r="A5" s="93" t="s">
        <v>3777</v>
      </c>
      <c r="B5" s="93" t="s">
        <v>3784</v>
      </c>
      <c r="C5" s="93"/>
      <c r="D5" s="93">
        <v>0</v>
      </c>
      <c r="E5" s="93" t="s">
        <v>3785</v>
      </c>
      <c r="F5" s="93" t="s">
        <v>3780</v>
      </c>
      <c r="G5" s="93">
        <v>3</v>
      </c>
    </row>
    <row r="6" spans="1:7">
      <c r="A6" s="93" t="s">
        <v>3777</v>
      </c>
      <c r="B6" s="93" t="s">
        <v>3786</v>
      </c>
      <c r="C6" s="93"/>
      <c r="D6" s="93">
        <v>0</v>
      </c>
      <c r="E6" s="93" t="s">
        <v>3787</v>
      </c>
      <c r="F6" s="93" t="s">
        <v>3780</v>
      </c>
      <c r="G6" s="93">
        <v>3</v>
      </c>
    </row>
    <row r="7" spans="1:7">
      <c r="A7" s="93" t="s">
        <v>3777</v>
      </c>
      <c r="B7" s="93" t="s">
        <v>3788</v>
      </c>
      <c r="C7" s="93"/>
      <c r="D7" s="93">
        <v>0</v>
      </c>
      <c r="E7" s="93" t="s">
        <v>3789</v>
      </c>
      <c r="F7" s="93" t="s">
        <v>3780</v>
      </c>
      <c r="G7" s="93">
        <v>3</v>
      </c>
    </row>
    <row r="8" spans="1:7">
      <c r="A8" s="93" t="s">
        <v>3777</v>
      </c>
      <c r="B8" s="93" t="s">
        <v>3790</v>
      </c>
      <c r="C8" s="93"/>
      <c r="D8" s="93">
        <v>0</v>
      </c>
      <c r="E8" s="93" t="s">
        <v>3791</v>
      </c>
      <c r="F8" s="93" t="s">
        <v>3780</v>
      </c>
      <c r="G8" s="93">
        <v>3</v>
      </c>
    </row>
    <row r="9" spans="1:7">
      <c r="A9" s="93" t="s">
        <v>3777</v>
      </c>
      <c r="B9" s="93" t="s">
        <v>3792</v>
      </c>
      <c r="C9" s="93"/>
      <c r="D9" s="93">
        <v>0</v>
      </c>
      <c r="E9" s="93" t="s">
        <v>3787</v>
      </c>
      <c r="F9" s="93" t="s">
        <v>3780</v>
      </c>
      <c r="G9" s="93">
        <v>3</v>
      </c>
    </row>
    <row r="10" spans="1:7">
      <c r="A10" s="93" t="s">
        <v>3777</v>
      </c>
      <c r="B10" s="93" t="s">
        <v>3793</v>
      </c>
      <c r="C10" s="93"/>
      <c r="D10" s="93">
        <v>0</v>
      </c>
      <c r="E10" s="93" t="s">
        <v>3794</v>
      </c>
      <c r="F10" s="93" t="s">
        <v>3780</v>
      </c>
      <c r="G10" s="93">
        <v>3</v>
      </c>
    </row>
    <row r="11" spans="1:7">
      <c r="A11" s="93" t="s">
        <v>3777</v>
      </c>
      <c r="B11" s="93" t="s">
        <v>3795</v>
      </c>
      <c r="C11" s="93"/>
      <c r="D11" s="93">
        <v>0</v>
      </c>
      <c r="E11" s="93" t="s">
        <v>3796</v>
      </c>
      <c r="F11" s="93" t="s">
        <v>3780</v>
      </c>
      <c r="G11" s="93">
        <v>3</v>
      </c>
    </row>
    <row r="12" spans="1:7">
      <c r="A12" s="93" t="s">
        <v>3777</v>
      </c>
      <c r="B12" s="93" t="s">
        <v>3797</v>
      </c>
      <c r="C12" s="93"/>
      <c r="D12" s="93">
        <v>0</v>
      </c>
      <c r="E12" s="93" t="s">
        <v>3798</v>
      </c>
      <c r="F12" s="93" t="s">
        <v>3780</v>
      </c>
      <c r="G12" s="93">
        <v>3</v>
      </c>
    </row>
    <row r="13" spans="1:7">
      <c r="A13" s="93" t="s">
        <v>3777</v>
      </c>
      <c r="B13" s="93" t="s">
        <v>3799</v>
      </c>
      <c r="C13" s="93"/>
      <c r="D13" s="93">
        <v>0</v>
      </c>
      <c r="E13" s="93" t="s">
        <v>3800</v>
      </c>
      <c r="F13" s="93" t="s">
        <v>3780</v>
      </c>
      <c r="G13" s="93">
        <v>3</v>
      </c>
    </row>
    <row r="14" spans="1:7">
      <c r="A14" s="93" t="s">
        <v>3777</v>
      </c>
      <c r="B14" s="93" t="s">
        <v>3801</v>
      </c>
      <c r="C14" s="93"/>
      <c r="D14" s="93">
        <v>0</v>
      </c>
      <c r="E14" s="93" t="s">
        <v>3802</v>
      </c>
      <c r="F14" s="93" t="s">
        <v>3780</v>
      </c>
      <c r="G14" s="93">
        <v>3</v>
      </c>
    </row>
    <row r="15" spans="1:7">
      <c r="A15" s="93" t="s">
        <v>3777</v>
      </c>
      <c r="B15" s="93" t="s">
        <v>1923</v>
      </c>
      <c r="C15" s="93"/>
      <c r="D15" s="93">
        <v>0</v>
      </c>
      <c r="E15" s="93" t="s">
        <v>3803</v>
      </c>
      <c r="F15" s="93" t="s">
        <v>3780</v>
      </c>
      <c r="G15" s="93">
        <v>3</v>
      </c>
    </row>
    <row r="16" spans="1:7">
      <c r="A16" s="93" t="s">
        <v>3777</v>
      </c>
      <c r="B16" s="93" t="s">
        <v>3804</v>
      </c>
      <c r="C16" s="93"/>
      <c r="D16" s="93">
        <v>0</v>
      </c>
      <c r="E16" s="93" t="s">
        <v>3802</v>
      </c>
      <c r="F16" s="93" t="s">
        <v>3780</v>
      </c>
      <c r="G16" s="93">
        <v>3</v>
      </c>
    </row>
    <row r="17" spans="1:7">
      <c r="A17" s="93" t="s">
        <v>3777</v>
      </c>
      <c r="B17" s="93" t="s">
        <v>3805</v>
      </c>
      <c r="C17" s="93"/>
      <c r="D17" s="93">
        <v>0</v>
      </c>
      <c r="E17" s="93" t="s">
        <v>3802</v>
      </c>
      <c r="F17" s="93" t="s">
        <v>3780</v>
      </c>
      <c r="G17" s="93">
        <v>3</v>
      </c>
    </row>
    <row r="18" spans="1:7">
      <c r="A18" s="93" t="s">
        <v>3777</v>
      </c>
      <c r="B18" s="93" t="s">
        <v>3806</v>
      </c>
      <c r="C18" s="93"/>
      <c r="D18" s="93">
        <v>0</v>
      </c>
      <c r="E18" s="93" t="s">
        <v>3802</v>
      </c>
      <c r="F18" s="93" t="s">
        <v>3780</v>
      </c>
      <c r="G18" s="93">
        <v>3</v>
      </c>
    </row>
    <row r="19" spans="1:7">
      <c r="A19" s="93" t="s">
        <v>3777</v>
      </c>
      <c r="B19" s="93" t="s">
        <v>3807</v>
      </c>
      <c r="C19" s="93"/>
      <c r="D19" s="93">
        <v>0</v>
      </c>
      <c r="E19" s="93" t="s">
        <v>3802</v>
      </c>
      <c r="F19" s="93" t="s">
        <v>3780</v>
      </c>
      <c r="G19" s="93">
        <v>3</v>
      </c>
    </row>
    <row r="20" spans="1:7">
      <c r="A20" s="93" t="s">
        <v>3777</v>
      </c>
      <c r="B20" s="93" t="s">
        <v>3808</v>
      </c>
      <c r="C20" s="93"/>
      <c r="D20" s="93">
        <v>0</v>
      </c>
      <c r="E20" s="93" t="s">
        <v>3782</v>
      </c>
      <c r="F20" s="93" t="s">
        <v>3780</v>
      </c>
      <c r="G20" s="93">
        <v>3</v>
      </c>
    </row>
    <row r="21" spans="1:7">
      <c r="A21" s="93" t="s">
        <v>3777</v>
      </c>
      <c r="B21" s="93" t="s">
        <v>3809</v>
      </c>
      <c r="C21" s="93"/>
      <c r="D21" s="93">
        <v>0</v>
      </c>
      <c r="E21" s="93" t="s">
        <v>3791</v>
      </c>
      <c r="F21" s="93" t="s">
        <v>3780</v>
      </c>
      <c r="G21" s="93">
        <v>3</v>
      </c>
    </row>
    <row r="22" spans="1:7">
      <c r="A22" s="93" t="s">
        <v>3777</v>
      </c>
      <c r="B22" s="93" t="s">
        <v>1930</v>
      </c>
      <c r="C22" s="93"/>
      <c r="D22" s="93">
        <v>0</v>
      </c>
      <c r="E22" s="93" t="s">
        <v>3810</v>
      </c>
      <c r="F22" s="93" t="s">
        <v>3780</v>
      </c>
      <c r="G22" s="93">
        <v>3</v>
      </c>
    </row>
    <row r="23" spans="1:7">
      <c r="A23" s="93" t="s">
        <v>3777</v>
      </c>
      <c r="B23" s="93" t="s">
        <v>1932</v>
      </c>
      <c r="C23" s="93"/>
      <c r="D23" s="93">
        <v>0</v>
      </c>
      <c r="E23" s="93" t="s">
        <v>3810</v>
      </c>
      <c r="F23" s="93" t="s">
        <v>3780</v>
      </c>
      <c r="G23" s="93">
        <v>3</v>
      </c>
    </row>
    <row r="24" spans="1:7">
      <c r="A24" s="93" t="s">
        <v>3777</v>
      </c>
      <c r="B24" s="93" t="s">
        <v>3811</v>
      </c>
      <c r="C24" s="93"/>
      <c r="D24" s="93">
        <v>0</v>
      </c>
      <c r="E24" s="93" t="s">
        <v>3812</v>
      </c>
      <c r="F24" s="93" t="s">
        <v>3780</v>
      </c>
      <c r="G24" s="93">
        <v>3</v>
      </c>
    </row>
    <row r="25" spans="1:7">
      <c r="A25" s="93" t="s">
        <v>3777</v>
      </c>
      <c r="B25" s="93" t="s">
        <v>3813</v>
      </c>
      <c r="C25" s="93"/>
      <c r="D25" s="93">
        <v>0</v>
      </c>
      <c r="E25" s="93" t="s">
        <v>3798</v>
      </c>
      <c r="F25" s="93" t="s">
        <v>3780</v>
      </c>
      <c r="G25" s="93">
        <v>3</v>
      </c>
    </row>
    <row r="26" spans="1:7">
      <c r="A26" s="93" t="s">
        <v>3777</v>
      </c>
      <c r="B26" s="93" t="s">
        <v>3814</v>
      </c>
      <c r="C26" s="93"/>
      <c r="D26" s="93">
        <v>0</v>
      </c>
      <c r="E26" s="93" t="s">
        <v>3798</v>
      </c>
      <c r="F26" s="93" t="s">
        <v>3780</v>
      </c>
      <c r="G26" s="93">
        <v>3</v>
      </c>
    </row>
    <row r="27" spans="1:7">
      <c r="A27" s="93" t="s">
        <v>3777</v>
      </c>
      <c r="B27" s="93" t="s">
        <v>3815</v>
      </c>
      <c r="C27" s="93"/>
      <c r="D27" s="93">
        <v>0</v>
      </c>
      <c r="E27" s="93" t="s">
        <v>3798</v>
      </c>
      <c r="F27" s="93" t="s">
        <v>3780</v>
      </c>
      <c r="G27" s="93">
        <v>3</v>
      </c>
    </row>
    <row r="28" spans="1:7">
      <c r="A28" s="93" t="s">
        <v>3777</v>
      </c>
      <c r="B28" s="93" t="s">
        <v>3816</v>
      </c>
      <c r="C28" s="93"/>
      <c r="D28" s="93">
        <v>0</v>
      </c>
      <c r="E28" s="93" t="s">
        <v>3798</v>
      </c>
      <c r="F28" s="93" t="s">
        <v>3780</v>
      </c>
      <c r="G28" s="93">
        <v>3</v>
      </c>
    </row>
    <row r="29" spans="1:7">
      <c r="A29" s="93" t="s">
        <v>3777</v>
      </c>
      <c r="B29" s="93" t="s">
        <v>3817</v>
      </c>
      <c r="C29" s="93"/>
      <c r="D29" s="93">
        <v>0</v>
      </c>
      <c r="E29" s="93" t="s">
        <v>3798</v>
      </c>
      <c r="F29" s="93" t="s">
        <v>3780</v>
      </c>
      <c r="G29" s="93">
        <v>3</v>
      </c>
    </row>
    <row r="30" spans="1:7">
      <c r="A30" s="93" t="s">
        <v>3777</v>
      </c>
      <c r="B30" s="93" t="s">
        <v>3818</v>
      </c>
      <c r="C30" s="93"/>
      <c r="D30" s="93">
        <v>0</v>
      </c>
      <c r="E30" s="93" t="s">
        <v>3798</v>
      </c>
      <c r="F30" s="93" t="s">
        <v>3780</v>
      </c>
      <c r="G30" s="93">
        <v>3</v>
      </c>
    </row>
    <row r="31" spans="1:7">
      <c r="A31" s="93" t="s">
        <v>3777</v>
      </c>
      <c r="B31" s="93" t="s">
        <v>3819</v>
      </c>
      <c r="C31" s="93"/>
      <c r="D31" s="93">
        <v>0</v>
      </c>
      <c r="E31" s="93" t="s">
        <v>3798</v>
      </c>
      <c r="F31" s="93" t="s">
        <v>3780</v>
      </c>
      <c r="G31" s="93">
        <v>3</v>
      </c>
    </row>
    <row r="32" spans="1:7">
      <c r="A32" s="93" t="s">
        <v>3777</v>
      </c>
      <c r="B32" s="93" t="s">
        <v>3820</v>
      </c>
      <c r="C32" s="93"/>
      <c r="D32" s="93">
        <v>0</v>
      </c>
      <c r="E32" s="93" t="s">
        <v>3798</v>
      </c>
      <c r="F32" s="93" t="s">
        <v>3780</v>
      </c>
      <c r="G32" s="93">
        <v>3</v>
      </c>
    </row>
    <row r="33" spans="1:7">
      <c r="A33" s="93" t="s">
        <v>3777</v>
      </c>
      <c r="B33" s="93" t="s">
        <v>3821</v>
      </c>
      <c r="C33" s="93"/>
      <c r="D33" s="93">
        <v>0</v>
      </c>
      <c r="E33" s="93" t="s">
        <v>3812</v>
      </c>
      <c r="F33" s="93" t="s">
        <v>3780</v>
      </c>
      <c r="G33" s="93">
        <v>3</v>
      </c>
    </row>
    <row r="34" spans="1:7">
      <c r="A34" s="93" t="s">
        <v>3777</v>
      </c>
      <c r="B34" s="93" t="s">
        <v>3822</v>
      </c>
      <c r="C34" s="93"/>
      <c r="D34" s="93">
        <v>0</v>
      </c>
      <c r="E34" s="93" t="s">
        <v>3787</v>
      </c>
      <c r="F34" s="93" t="s">
        <v>3780</v>
      </c>
      <c r="G34" s="93">
        <v>3</v>
      </c>
    </row>
    <row r="35" spans="1:7">
      <c r="A35" s="93" t="s">
        <v>3777</v>
      </c>
      <c r="B35" s="93" t="s">
        <v>3823</v>
      </c>
      <c r="C35" s="93"/>
      <c r="D35" s="93">
        <v>0</v>
      </c>
      <c r="E35" s="93" t="s">
        <v>3798</v>
      </c>
      <c r="F35" s="93" t="s">
        <v>3780</v>
      </c>
      <c r="G35" s="93">
        <v>3</v>
      </c>
    </row>
    <row r="36" spans="1:7">
      <c r="A36" s="93" t="s">
        <v>3777</v>
      </c>
      <c r="B36" s="93" t="s">
        <v>3824</v>
      </c>
      <c r="C36" s="93"/>
      <c r="D36" s="93">
        <v>0</v>
      </c>
      <c r="E36" s="93" t="s">
        <v>3798</v>
      </c>
      <c r="F36" s="93" t="s">
        <v>3780</v>
      </c>
      <c r="G36" s="93">
        <v>3</v>
      </c>
    </row>
    <row r="37" spans="1:7">
      <c r="A37" s="93" t="s">
        <v>3777</v>
      </c>
      <c r="B37" s="93" t="s">
        <v>3825</v>
      </c>
      <c r="C37" s="93"/>
      <c r="D37" s="93">
        <v>0</v>
      </c>
      <c r="E37" s="93" t="s">
        <v>3787</v>
      </c>
      <c r="F37" s="93" t="s">
        <v>3780</v>
      </c>
      <c r="G37" s="93">
        <v>3</v>
      </c>
    </row>
    <row r="38" spans="1:7">
      <c r="A38" s="93" t="s">
        <v>3777</v>
      </c>
      <c r="B38" s="93" t="s">
        <v>1945</v>
      </c>
      <c r="C38" s="93"/>
      <c r="D38" s="93">
        <v>0</v>
      </c>
      <c r="E38" s="93" t="s">
        <v>3787</v>
      </c>
      <c r="F38" s="93" t="s">
        <v>3780</v>
      </c>
      <c r="G38" s="93">
        <v>3</v>
      </c>
    </row>
    <row r="39" spans="1:7">
      <c r="A39" s="93" t="s">
        <v>3777</v>
      </c>
      <c r="B39" s="93" t="s">
        <v>3826</v>
      </c>
      <c r="C39" s="93"/>
      <c r="D39" s="93">
        <v>0</v>
      </c>
      <c r="E39" s="93" t="s">
        <v>3787</v>
      </c>
      <c r="F39" s="93" t="s">
        <v>3780</v>
      </c>
      <c r="G39" s="93">
        <v>3</v>
      </c>
    </row>
    <row r="40" spans="1:7">
      <c r="A40" s="93" t="s">
        <v>3777</v>
      </c>
      <c r="B40" s="93" t="s">
        <v>3827</v>
      </c>
      <c r="C40" s="93"/>
      <c r="D40" s="93">
        <v>0</v>
      </c>
      <c r="E40" s="93" t="s">
        <v>3798</v>
      </c>
      <c r="F40" s="93" t="s">
        <v>3780</v>
      </c>
      <c r="G40" s="93">
        <v>3</v>
      </c>
    </row>
    <row r="41" spans="1:7">
      <c r="A41" s="93" t="s">
        <v>3777</v>
      </c>
      <c r="B41" s="93" t="s">
        <v>3828</v>
      </c>
      <c r="C41" s="93"/>
      <c r="D41" s="93">
        <v>0</v>
      </c>
      <c r="E41" s="93" t="s">
        <v>3798</v>
      </c>
      <c r="F41" s="93" t="s">
        <v>3780</v>
      </c>
      <c r="G41" s="93">
        <v>3</v>
      </c>
    </row>
    <row r="42" spans="1:7">
      <c r="A42" s="93" t="s">
        <v>3777</v>
      </c>
      <c r="B42" s="93" t="s">
        <v>3829</v>
      </c>
      <c r="C42" s="93"/>
      <c r="D42" s="93">
        <v>0</v>
      </c>
      <c r="E42" s="93" t="s">
        <v>3798</v>
      </c>
      <c r="F42" s="93" t="s">
        <v>3780</v>
      </c>
      <c r="G42" s="93">
        <v>3</v>
      </c>
    </row>
    <row r="43" spans="1:7">
      <c r="A43" s="93" t="s">
        <v>3777</v>
      </c>
      <c r="B43" s="93" t="s">
        <v>3830</v>
      </c>
      <c r="C43" s="93"/>
      <c r="D43" s="93">
        <v>0</v>
      </c>
      <c r="E43" s="93" t="s">
        <v>3796</v>
      </c>
      <c r="F43" s="93" t="s">
        <v>3780</v>
      </c>
      <c r="G43" s="93">
        <v>3</v>
      </c>
    </row>
    <row r="44" spans="1:7">
      <c r="A44" s="93" t="s">
        <v>3777</v>
      </c>
      <c r="B44" s="93" t="s">
        <v>3831</v>
      </c>
      <c r="C44" s="93"/>
      <c r="D44" s="93">
        <v>0</v>
      </c>
      <c r="E44" s="93" t="s">
        <v>3787</v>
      </c>
      <c r="F44" s="93" t="s">
        <v>3780</v>
      </c>
      <c r="G44" s="93">
        <v>3</v>
      </c>
    </row>
    <row r="45" spans="1:7">
      <c r="A45" s="93" t="s">
        <v>3777</v>
      </c>
      <c r="B45" s="93" t="s">
        <v>3832</v>
      </c>
      <c r="C45" s="93"/>
      <c r="D45" s="93">
        <v>0</v>
      </c>
      <c r="E45" s="93" t="s">
        <v>3833</v>
      </c>
      <c r="F45" s="93" t="s">
        <v>3780</v>
      </c>
      <c r="G45" s="93">
        <v>3</v>
      </c>
    </row>
    <row r="46" spans="1:7">
      <c r="A46" s="93" t="s">
        <v>3777</v>
      </c>
      <c r="B46" s="93" t="s">
        <v>3834</v>
      </c>
      <c r="C46" s="93"/>
      <c r="D46" s="93">
        <v>0</v>
      </c>
      <c r="E46" s="93" t="s">
        <v>3787</v>
      </c>
      <c r="F46" s="93" t="s">
        <v>3780</v>
      </c>
      <c r="G46" s="93">
        <v>3</v>
      </c>
    </row>
    <row r="47" spans="1:7">
      <c r="A47" s="93" t="s">
        <v>3777</v>
      </c>
      <c r="B47" s="93" t="s">
        <v>3835</v>
      </c>
      <c r="C47" s="93"/>
      <c r="D47" s="93">
        <v>0</v>
      </c>
      <c r="E47" s="93" t="s">
        <v>3787</v>
      </c>
      <c r="F47" s="93" t="s">
        <v>3780</v>
      </c>
      <c r="G47" s="93">
        <v>3</v>
      </c>
    </row>
    <row r="48" spans="1:7">
      <c r="A48" s="93" t="s">
        <v>3777</v>
      </c>
      <c r="B48" s="93" t="s">
        <v>3836</v>
      </c>
      <c r="C48" s="93"/>
      <c r="D48" s="93">
        <v>0</v>
      </c>
      <c r="E48" s="93" t="s">
        <v>3837</v>
      </c>
      <c r="F48" s="93" t="s">
        <v>3780</v>
      </c>
      <c r="G48" s="93">
        <v>3</v>
      </c>
    </row>
    <row r="49" spans="1:7">
      <c r="A49" s="93" t="s">
        <v>3777</v>
      </c>
      <c r="B49" s="93" t="s">
        <v>3838</v>
      </c>
      <c r="C49" s="93"/>
      <c r="D49" s="93">
        <v>0</v>
      </c>
      <c r="E49" s="93" t="s">
        <v>3839</v>
      </c>
      <c r="F49" s="93" t="s">
        <v>3780</v>
      </c>
      <c r="G49" s="93">
        <v>3</v>
      </c>
    </row>
    <row r="50" spans="1:7">
      <c r="A50" s="93" t="s">
        <v>3777</v>
      </c>
      <c r="B50" s="93" t="s">
        <v>1958</v>
      </c>
      <c r="C50" s="93"/>
      <c r="D50" s="93">
        <v>0</v>
      </c>
      <c r="E50" s="93" t="s">
        <v>3810</v>
      </c>
      <c r="F50" s="93" t="s">
        <v>3780</v>
      </c>
      <c r="G50" s="93">
        <v>3</v>
      </c>
    </row>
    <row r="51" spans="1:7">
      <c r="A51" s="93" t="s">
        <v>3777</v>
      </c>
      <c r="B51" s="93" t="s">
        <v>3840</v>
      </c>
      <c r="C51" s="93"/>
      <c r="D51" s="93">
        <v>0</v>
      </c>
      <c r="E51" s="93" t="s">
        <v>3787</v>
      </c>
      <c r="F51" s="93" t="s">
        <v>3780</v>
      </c>
      <c r="G51" s="93">
        <v>3</v>
      </c>
    </row>
    <row r="52" spans="1:7">
      <c r="A52" s="93" t="s">
        <v>3777</v>
      </c>
      <c r="B52" s="93" t="s">
        <v>3841</v>
      </c>
      <c r="C52" s="93"/>
      <c r="D52" s="93">
        <v>0</v>
      </c>
      <c r="E52" s="93" t="s">
        <v>3787</v>
      </c>
      <c r="F52" s="93" t="s">
        <v>3780</v>
      </c>
      <c r="G52" s="93">
        <v>3</v>
      </c>
    </row>
    <row r="53" spans="1:7">
      <c r="A53" s="93" t="s">
        <v>3777</v>
      </c>
      <c r="B53" s="93" t="s">
        <v>3842</v>
      </c>
      <c r="C53" s="93"/>
      <c r="D53" s="93">
        <v>0</v>
      </c>
      <c r="E53" s="93" t="s">
        <v>3794</v>
      </c>
      <c r="F53" s="93" t="s">
        <v>3780</v>
      </c>
      <c r="G53" s="93">
        <v>3</v>
      </c>
    </row>
    <row r="54" spans="1:7">
      <c r="A54" s="93" t="s">
        <v>3777</v>
      </c>
      <c r="B54" s="93" t="s">
        <v>3843</v>
      </c>
      <c r="C54" s="93"/>
      <c r="D54" s="93">
        <v>0</v>
      </c>
      <c r="E54" s="93" t="s">
        <v>3787</v>
      </c>
      <c r="F54" s="93" t="s">
        <v>3780</v>
      </c>
      <c r="G54" s="93">
        <v>3</v>
      </c>
    </row>
    <row r="55" spans="1:7">
      <c r="A55" s="93" t="s">
        <v>3777</v>
      </c>
      <c r="B55" s="93" t="s">
        <v>3844</v>
      </c>
      <c r="C55" s="93"/>
      <c r="D55" s="93">
        <v>0</v>
      </c>
      <c r="E55" s="93" t="s">
        <v>3845</v>
      </c>
      <c r="F55" s="93" t="s">
        <v>3780</v>
      </c>
      <c r="G55" s="93">
        <v>3</v>
      </c>
    </row>
    <row r="56" spans="1:7">
      <c r="A56" s="93" t="s">
        <v>3777</v>
      </c>
      <c r="B56" s="93" t="s">
        <v>3846</v>
      </c>
      <c r="C56" s="93"/>
      <c r="D56" s="93">
        <v>0</v>
      </c>
      <c r="E56" s="93" t="s">
        <v>3791</v>
      </c>
      <c r="F56" s="93" t="s">
        <v>3780</v>
      </c>
      <c r="G56" s="93">
        <v>3</v>
      </c>
    </row>
    <row r="57" spans="1:7">
      <c r="A57" s="93" t="s">
        <v>3777</v>
      </c>
      <c r="B57" s="93" t="s">
        <v>1967</v>
      </c>
      <c r="C57" s="93"/>
      <c r="D57" s="93">
        <v>0</v>
      </c>
      <c r="E57" s="93" t="s">
        <v>3847</v>
      </c>
      <c r="F57" s="93" t="s">
        <v>3780</v>
      </c>
      <c r="G57" s="93">
        <v>3</v>
      </c>
    </row>
    <row r="58" spans="1:7">
      <c r="A58" s="93" t="s">
        <v>3777</v>
      </c>
      <c r="B58" s="93" t="s">
        <v>3848</v>
      </c>
      <c r="C58" s="93"/>
      <c r="D58" s="93">
        <v>0</v>
      </c>
      <c r="E58" s="93" t="s">
        <v>3796</v>
      </c>
      <c r="F58" s="93" t="s">
        <v>3780</v>
      </c>
      <c r="G58" s="93">
        <v>3</v>
      </c>
    </row>
    <row r="59" spans="1:7">
      <c r="A59" s="93" t="s">
        <v>3777</v>
      </c>
      <c r="B59" s="93" t="s">
        <v>3849</v>
      </c>
      <c r="C59" s="93"/>
      <c r="D59" s="93">
        <v>0</v>
      </c>
      <c r="E59" s="93" t="s">
        <v>3787</v>
      </c>
      <c r="F59" s="93" t="s">
        <v>3780</v>
      </c>
      <c r="G59" s="93">
        <v>3</v>
      </c>
    </row>
    <row r="60" spans="1:7">
      <c r="A60" s="93" t="s">
        <v>3777</v>
      </c>
      <c r="B60" s="93" t="s">
        <v>3850</v>
      </c>
      <c r="C60" s="93"/>
      <c r="D60" s="93">
        <v>0</v>
      </c>
      <c r="E60" s="93" t="s">
        <v>3787</v>
      </c>
      <c r="F60" s="93" t="s">
        <v>3780</v>
      </c>
      <c r="G60" s="93">
        <v>3</v>
      </c>
    </row>
    <row r="61" spans="1:7">
      <c r="A61" s="93" t="s">
        <v>3777</v>
      </c>
      <c r="B61" s="93" t="s">
        <v>3851</v>
      </c>
      <c r="C61" s="93"/>
      <c r="D61" s="93">
        <v>0</v>
      </c>
      <c r="E61" s="93" t="s">
        <v>3787</v>
      </c>
      <c r="F61" s="93" t="s">
        <v>3780</v>
      </c>
      <c r="G61" s="93">
        <v>3</v>
      </c>
    </row>
    <row r="62" spans="1:7">
      <c r="A62" s="93" t="s">
        <v>3777</v>
      </c>
      <c r="B62" s="93" t="s">
        <v>3852</v>
      </c>
      <c r="C62" s="93"/>
      <c r="D62" s="93">
        <v>0</v>
      </c>
      <c r="E62" s="93" t="s">
        <v>3794</v>
      </c>
      <c r="F62" s="93" t="s">
        <v>3780</v>
      </c>
      <c r="G62" s="93">
        <v>3</v>
      </c>
    </row>
    <row r="63" spans="1:7">
      <c r="A63" s="93" t="s">
        <v>3777</v>
      </c>
      <c r="B63" s="93" t="s">
        <v>3853</v>
      </c>
      <c r="C63" s="93"/>
      <c r="D63" s="93">
        <v>0</v>
      </c>
      <c r="E63" s="93" t="s">
        <v>3787</v>
      </c>
      <c r="F63" s="93" t="s">
        <v>3780</v>
      </c>
      <c r="G63" s="93">
        <v>3</v>
      </c>
    </row>
    <row r="64" spans="1:7">
      <c r="A64" s="93" t="s">
        <v>3777</v>
      </c>
      <c r="B64" s="93" t="s">
        <v>3854</v>
      </c>
      <c r="C64" s="93"/>
      <c r="D64" s="93">
        <v>0</v>
      </c>
      <c r="E64" s="93" t="s">
        <v>3855</v>
      </c>
      <c r="F64" s="93" t="s">
        <v>3780</v>
      </c>
      <c r="G64" s="93">
        <v>3</v>
      </c>
    </row>
    <row r="65" spans="1:7">
      <c r="A65" s="93" t="s">
        <v>3777</v>
      </c>
      <c r="B65" s="93" t="s">
        <v>3856</v>
      </c>
      <c r="C65" s="93"/>
      <c r="D65" s="93">
        <v>0</v>
      </c>
      <c r="E65" s="93" t="s">
        <v>3787</v>
      </c>
      <c r="F65" s="93" t="s">
        <v>3780</v>
      </c>
      <c r="G65" s="93">
        <v>3</v>
      </c>
    </row>
    <row r="66" spans="1:7">
      <c r="A66" s="93" t="s">
        <v>3777</v>
      </c>
      <c r="B66" s="93" t="s">
        <v>3857</v>
      </c>
      <c r="C66" s="93"/>
      <c r="D66" s="93">
        <v>0</v>
      </c>
      <c r="E66" s="93" t="s">
        <v>3787</v>
      </c>
      <c r="F66" s="93" t="s">
        <v>3780</v>
      </c>
      <c r="G66" s="93">
        <v>3</v>
      </c>
    </row>
    <row r="67" spans="1:7">
      <c r="A67" s="93" t="s">
        <v>3777</v>
      </c>
      <c r="B67" s="93" t="s">
        <v>1972</v>
      </c>
      <c r="C67" s="93"/>
      <c r="D67" s="93">
        <v>0</v>
      </c>
      <c r="E67" s="93" t="s">
        <v>3858</v>
      </c>
      <c r="F67" s="93" t="s">
        <v>3780</v>
      </c>
      <c r="G67" s="93">
        <v>3</v>
      </c>
    </row>
    <row r="68" spans="1:7">
      <c r="A68" s="93" t="s">
        <v>3777</v>
      </c>
      <c r="B68" s="93" t="s">
        <v>3859</v>
      </c>
      <c r="C68" s="93"/>
      <c r="D68" s="93">
        <v>0</v>
      </c>
      <c r="E68" s="93" t="s">
        <v>3787</v>
      </c>
      <c r="F68" s="93" t="s">
        <v>3780</v>
      </c>
      <c r="G68" s="93">
        <v>3</v>
      </c>
    </row>
    <row r="69" spans="1:7">
      <c r="A69" s="93" t="s">
        <v>3777</v>
      </c>
      <c r="B69" s="93" t="s">
        <v>3860</v>
      </c>
      <c r="C69" s="93"/>
      <c r="D69" s="93">
        <v>0</v>
      </c>
      <c r="E69" s="93" t="s">
        <v>3802</v>
      </c>
      <c r="F69" s="93" t="s">
        <v>3780</v>
      </c>
      <c r="G69" s="93">
        <v>3</v>
      </c>
    </row>
    <row r="70" spans="1:7">
      <c r="A70" s="93" t="s">
        <v>3777</v>
      </c>
      <c r="B70" s="93" t="s">
        <v>3861</v>
      </c>
      <c r="C70" s="93"/>
      <c r="D70" s="93">
        <v>0</v>
      </c>
      <c r="E70" s="93" t="s">
        <v>3782</v>
      </c>
      <c r="F70" s="93" t="s">
        <v>3780</v>
      </c>
      <c r="G70" s="93">
        <v>3</v>
      </c>
    </row>
    <row r="71" spans="1:7">
      <c r="A71" s="93" t="s">
        <v>3777</v>
      </c>
      <c r="B71" s="93" t="s">
        <v>3862</v>
      </c>
      <c r="C71" s="93"/>
      <c r="D71" s="93">
        <v>0</v>
      </c>
      <c r="E71" s="93" t="s">
        <v>3782</v>
      </c>
      <c r="F71" s="93" t="s">
        <v>3780</v>
      </c>
      <c r="G71" s="93">
        <v>3</v>
      </c>
    </row>
    <row r="72" spans="1:7">
      <c r="A72" s="93" t="s">
        <v>3777</v>
      </c>
      <c r="B72" s="93" t="s">
        <v>3863</v>
      </c>
      <c r="C72" s="93"/>
      <c r="D72" s="93">
        <v>0</v>
      </c>
      <c r="E72" s="93" t="s">
        <v>3782</v>
      </c>
      <c r="F72" s="93" t="s">
        <v>3780</v>
      </c>
      <c r="G72" s="93">
        <v>3</v>
      </c>
    </row>
    <row r="73" spans="1:7">
      <c r="A73" s="93" t="s">
        <v>3777</v>
      </c>
      <c r="B73" s="93" t="s">
        <v>3864</v>
      </c>
      <c r="C73" s="93"/>
      <c r="D73" s="93">
        <v>0</v>
      </c>
      <c r="E73" s="93" t="s">
        <v>3782</v>
      </c>
      <c r="F73" s="93" t="s">
        <v>3780</v>
      </c>
      <c r="G73" s="93">
        <v>3</v>
      </c>
    </row>
    <row r="74" spans="1:7">
      <c r="A74" s="93" t="s">
        <v>3777</v>
      </c>
      <c r="B74" s="93" t="s">
        <v>3865</v>
      </c>
      <c r="C74" s="93"/>
      <c r="D74" s="93">
        <v>0</v>
      </c>
      <c r="E74" s="93" t="s">
        <v>3782</v>
      </c>
      <c r="F74" s="93" t="s">
        <v>3780</v>
      </c>
      <c r="G74" s="93">
        <v>3</v>
      </c>
    </row>
    <row r="75" spans="1:7">
      <c r="A75" s="93" t="s">
        <v>3777</v>
      </c>
      <c r="B75" s="93" t="s">
        <v>3866</v>
      </c>
      <c r="C75" s="93"/>
      <c r="D75" s="93">
        <v>0</v>
      </c>
      <c r="E75" s="93" t="s">
        <v>3787</v>
      </c>
      <c r="F75" s="93" t="s">
        <v>3780</v>
      </c>
      <c r="G75" s="93">
        <v>3</v>
      </c>
    </row>
    <row r="76" spans="1:7">
      <c r="A76" s="93" t="s">
        <v>3777</v>
      </c>
      <c r="B76" s="93" t="s">
        <v>3867</v>
      </c>
      <c r="C76" s="93"/>
      <c r="D76" s="93">
        <v>0</v>
      </c>
      <c r="E76" s="93" t="s">
        <v>3787</v>
      </c>
      <c r="F76" s="93" t="s">
        <v>3780</v>
      </c>
      <c r="G76" s="93">
        <v>3</v>
      </c>
    </row>
    <row r="77" spans="1:7">
      <c r="A77" s="93" t="s">
        <v>3777</v>
      </c>
      <c r="B77" s="93" t="s">
        <v>3868</v>
      </c>
      <c r="C77" s="93"/>
      <c r="D77" s="93">
        <v>0</v>
      </c>
      <c r="E77" s="93" t="s">
        <v>3796</v>
      </c>
      <c r="F77" s="93" t="s">
        <v>3780</v>
      </c>
      <c r="G77" s="93">
        <v>3</v>
      </c>
    </row>
    <row r="78" spans="1:7">
      <c r="A78" s="93" t="s">
        <v>3777</v>
      </c>
      <c r="B78" s="93" t="s">
        <v>3869</v>
      </c>
      <c r="C78" s="93"/>
      <c r="D78" s="93">
        <v>0</v>
      </c>
      <c r="E78" s="93" t="s">
        <v>3789</v>
      </c>
      <c r="F78" s="93" t="s">
        <v>3780</v>
      </c>
      <c r="G78" s="93">
        <v>3</v>
      </c>
    </row>
    <row r="79" spans="1:7">
      <c r="A79" s="93" t="s">
        <v>3777</v>
      </c>
      <c r="B79" s="93" t="s">
        <v>3870</v>
      </c>
      <c r="C79" s="93"/>
      <c r="D79" s="93">
        <v>0</v>
      </c>
      <c r="E79" s="93" t="s">
        <v>3855</v>
      </c>
      <c r="F79" s="93" t="s">
        <v>3780</v>
      </c>
      <c r="G79" s="93">
        <v>3</v>
      </c>
    </row>
    <row r="80" spans="1:7">
      <c r="A80" s="93" t="s">
        <v>3777</v>
      </c>
      <c r="B80" s="93" t="s">
        <v>3871</v>
      </c>
      <c r="C80" s="93"/>
      <c r="D80" s="93">
        <v>0</v>
      </c>
      <c r="E80" s="93" t="s">
        <v>3872</v>
      </c>
      <c r="F80" s="93" t="s">
        <v>3780</v>
      </c>
      <c r="G80" s="93">
        <v>3</v>
      </c>
    </row>
    <row r="81" spans="1:7">
      <c r="A81" s="93" t="s">
        <v>3777</v>
      </c>
      <c r="B81" s="93" t="s">
        <v>3873</v>
      </c>
      <c r="C81" s="93"/>
      <c r="D81" s="93">
        <v>0</v>
      </c>
      <c r="E81" s="93" t="s">
        <v>3782</v>
      </c>
      <c r="F81" s="93" t="s">
        <v>3780</v>
      </c>
      <c r="G81" s="93">
        <v>3</v>
      </c>
    </row>
    <row r="82" spans="1:7">
      <c r="A82" s="93" t="s">
        <v>3777</v>
      </c>
      <c r="B82" s="93" t="s">
        <v>3874</v>
      </c>
      <c r="C82" s="93"/>
      <c r="D82" s="93">
        <v>0</v>
      </c>
      <c r="E82" s="93" t="s">
        <v>3875</v>
      </c>
      <c r="F82" s="93" t="s">
        <v>3780</v>
      </c>
      <c r="G82" s="93">
        <v>3</v>
      </c>
    </row>
    <row r="83" spans="1:7">
      <c r="A83" s="93" t="s">
        <v>3777</v>
      </c>
      <c r="B83" s="93" t="s">
        <v>3876</v>
      </c>
      <c r="C83" s="93"/>
      <c r="D83" s="93">
        <v>0</v>
      </c>
      <c r="E83" s="93" t="s">
        <v>3782</v>
      </c>
      <c r="F83" s="93" t="s">
        <v>3780</v>
      </c>
      <c r="G83" s="93">
        <v>3</v>
      </c>
    </row>
    <row r="84" spans="1:7">
      <c r="A84" s="93" t="s">
        <v>3777</v>
      </c>
      <c r="B84" s="93" t="s">
        <v>3877</v>
      </c>
      <c r="C84" s="93"/>
      <c r="D84" s="93">
        <v>0</v>
      </c>
      <c r="E84" s="93" t="s">
        <v>3787</v>
      </c>
      <c r="F84" s="93" t="s">
        <v>3780</v>
      </c>
      <c r="G84" s="93">
        <v>3</v>
      </c>
    </row>
    <row r="85" spans="1:7">
      <c r="A85" s="93" t="s">
        <v>3777</v>
      </c>
      <c r="B85" s="93" t="s">
        <v>3878</v>
      </c>
      <c r="C85" s="93"/>
      <c r="D85" s="93">
        <v>0</v>
      </c>
      <c r="E85" s="93" t="s">
        <v>3879</v>
      </c>
      <c r="F85" s="93" t="s">
        <v>3780</v>
      </c>
      <c r="G85" s="93">
        <v>3</v>
      </c>
    </row>
    <row r="86" spans="1:7">
      <c r="A86" s="93" t="s">
        <v>3777</v>
      </c>
      <c r="B86" s="93" t="s">
        <v>1985</v>
      </c>
      <c r="C86" s="93"/>
      <c r="D86" s="93">
        <v>0</v>
      </c>
      <c r="E86" s="93" t="s">
        <v>3787</v>
      </c>
      <c r="F86" s="93" t="s">
        <v>3780</v>
      </c>
      <c r="G86" s="93">
        <v>3</v>
      </c>
    </row>
    <row r="87" spans="1:7">
      <c r="A87" s="93" t="s">
        <v>3777</v>
      </c>
      <c r="B87" s="93" t="s">
        <v>3880</v>
      </c>
      <c r="C87" s="93"/>
      <c r="D87" s="93">
        <v>0</v>
      </c>
      <c r="E87" s="93" t="s">
        <v>3881</v>
      </c>
      <c r="F87" s="93" t="s">
        <v>3780</v>
      </c>
      <c r="G87" s="93">
        <v>3</v>
      </c>
    </row>
    <row r="88" spans="1:7">
      <c r="A88" s="93" t="s">
        <v>3777</v>
      </c>
      <c r="B88" s="93" t="s">
        <v>3882</v>
      </c>
      <c r="C88" s="93"/>
      <c r="D88" s="93">
        <v>0</v>
      </c>
      <c r="E88" s="93" t="s">
        <v>3802</v>
      </c>
      <c r="F88" s="93" t="s">
        <v>3780</v>
      </c>
      <c r="G88" s="93">
        <v>3</v>
      </c>
    </row>
    <row r="89" spans="1:7">
      <c r="A89" s="93" t="s">
        <v>3777</v>
      </c>
      <c r="B89" s="93" t="s">
        <v>3883</v>
      </c>
      <c r="C89" s="93"/>
      <c r="D89" s="93">
        <v>0</v>
      </c>
      <c r="E89" s="93" t="s">
        <v>3787</v>
      </c>
      <c r="F89" s="93" t="s">
        <v>3780</v>
      </c>
      <c r="G89" s="93">
        <v>3</v>
      </c>
    </row>
    <row r="90" spans="1:7">
      <c r="A90" s="93" t="s">
        <v>3777</v>
      </c>
      <c r="B90" s="93" t="s">
        <v>3884</v>
      </c>
      <c r="C90" s="93"/>
      <c r="D90" s="93">
        <v>0</v>
      </c>
      <c r="E90" s="93" t="s">
        <v>3833</v>
      </c>
      <c r="F90" s="93" t="s">
        <v>3780</v>
      </c>
      <c r="G90" s="93">
        <v>3</v>
      </c>
    </row>
    <row r="91" spans="1:7">
      <c r="A91" s="93" t="s">
        <v>3777</v>
      </c>
      <c r="B91" s="93" t="s">
        <v>1991</v>
      </c>
      <c r="C91" s="93"/>
      <c r="D91" s="93">
        <v>0</v>
      </c>
      <c r="E91" s="93" t="s">
        <v>3885</v>
      </c>
      <c r="F91" s="93" t="s">
        <v>3780</v>
      </c>
      <c r="G91" s="93">
        <v>3</v>
      </c>
    </row>
    <row r="92" spans="1:7">
      <c r="A92" s="93" t="s">
        <v>3777</v>
      </c>
      <c r="B92" s="93" t="s">
        <v>3886</v>
      </c>
      <c r="C92" s="93"/>
      <c r="D92" s="93">
        <v>0</v>
      </c>
      <c r="E92" s="93" t="s">
        <v>3839</v>
      </c>
      <c r="F92" s="93" t="s">
        <v>3780</v>
      </c>
      <c r="G92" s="93">
        <v>3</v>
      </c>
    </row>
    <row r="93" spans="1:7">
      <c r="A93" s="93" t="s">
        <v>3777</v>
      </c>
      <c r="B93" s="93" t="s">
        <v>3887</v>
      </c>
      <c r="C93" s="93"/>
      <c r="D93" s="93">
        <v>0</v>
      </c>
      <c r="E93" s="93" t="s">
        <v>3800</v>
      </c>
      <c r="F93" s="93" t="s">
        <v>3780</v>
      </c>
      <c r="G93" s="93">
        <v>3</v>
      </c>
    </row>
    <row r="94" spans="1:7">
      <c r="A94" s="93" t="s">
        <v>3777</v>
      </c>
      <c r="B94" s="93" t="s">
        <v>1994</v>
      </c>
      <c r="C94" s="93"/>
      <c r="D94" s="93">
        <v>0</v>
      </c>
      <c r="E94" s="93" t="s">
        <v>3885</v>
      </c>
      <c r="F94" s="93" t="s">
        <v>3780</v>
      </c>
      <c r="G94" s="93">
        <v>3</v>
      </c>
    </row>
    <row r="95" spans="1:7">
      <c r="A95" s="93" t="s">
        <v>3777</v>
      </c>
      <c r="B95" s="93" t="s">
        <v>3888</v>
      </c>
      <c r="C95" s="93"/>
      <c r="D95" s="93">
        <v>0</v>
      </c>
      <c r="E95" s="93" t="s">
        <v>3889</v>
      </c>
      <c r="F95" s="93" t="s">
        <v>3780</v>
      </c>
      <c r="G95" s="93">
        <v>3</v>
      </c>
    </row>
    <row r="96" spans="1:7">
      <c r="A96" s="93" t="s">
        <v>3777</v>
      </c>
      <c r="B96" s="93" t="s">
        <v>3890</v>
      </c>
      <c r="C96" s="93"/>
      <c r="D96" s="93">
        <v>0</v>
      </c>
      <c r="E96" s="93" t="s">
        <v>3885</v>
      </c>
      <c r="F96" s="93" t="s">
        <v>3780</v>
      </c>
      <c r="G96" s="93">
        <v>3</v>
      </c>
    </row>
    <row r="97" spans="1:7">
      <c r="A97" s="93" t="s">
        <v>3777</v>
      </c>
      <c r="B97" s="93" t="s">
        <v>1996</v>
      </c>
      <c r="C97" s="93"/>
      <c r="D97" s="93">
        <v>0</v>
      </c>
      <c r="E97" s="93" t="s">
        <v>3885</v>
      </c>
      <c r="F97" s="93" t="s">
        <v>3780</v>
      </c>
      <c r="G97" s="93">
        <v>3</v>
      </c>
    </row>
    <row r="98" spans="1:7">
      <c r="A98" s="93" t="s">
        <v>3777</v>
      </c>
      <c r="B98" s="93" t="s">
        <v>3891</v>
      </c>
      <c r="C98" s="93"/>
      <c r="D98" s="93">
        <v>0</v>
      </c>
      <c r="E98" s="93" t="s">
        <v>3787</v>
      </c>
      <c r="F98" s="93" t="s">
        <v>3780</v>
      </c>
      <c r="G98" s="93">
        <v>3</v>
      </c>
    </row>
    <row r="99" spans="1:7">
      <c r="A99" s="93" t="s">
        <v>3777</v>
      </c>
      <c r="B99" s="93" t="s">
        <v>3892</v>
      </c>
      <c r="C99" s="93"/>
      <c r="D99" s="93">
        <v>0</v>
      </c>
      <c r="E99" s="93" t="s">
        <v>3791</v>
      </c>
      <c r="F99" s="93" t="s">
        <v>3780</v>
      </c>
      <c r="G99" s="93">
        <v>3</v>
      </c>
    </row>
    <row r="100" spans="1:7">
      <c r="A100" s="93" t="s">
        <v>3777</v>
      </c>
      <c r="B100" s="93" t="s">
        <v>2005</v>
      </c>
      <c r="C100" s="93"/>
      <c r="D100" s="93">
        <v>0</v>
      </c>
      <c r="E100" s="93" t="s">
        <v>3885</v>
      </c>
      <c r="F100" s="93" t="s">
        <v>3780</v>
      </c>
      <c r="G100" s="93">
        <v>3</v>
      </c>
    </row>
    <row r="101" spans="1:7">
      <c r="A101" s="93" t="s">
        <v>3777</v>
      </c>
      <c r="B101" s="93" t="s">
        <v>3893</v>
      </c>
      <c r="C101" s="93"/>
      <c r="D101" s="93">
        <v>0</v>
      </c>
      <c r="E101" s="93" t="s">
        <v>3782</v>
      </c>
      <c r="F101" s="93" t="s">
        <v>3780</v>
      </c>
      <c r="G101" s="93">
        <v>3</v>
      </c>
    </row>
    <row r="102" spans="1:7">
      <c r="A102" s="93" t="s">
        <v>3777</v>
      </c>
      <c r="B102" s="93" t="s">
        <v>3894</v>
      </c>
      <c r="C102" s="93"/>
      <c r="D102" s="93">
        <v>0</v>
      </c>
      <c r="E102" s="93" t="s">
        <v>3875</v>
      </c>
      <c r="F102" s="93" t="s">
        <v>3780</v>
      </c>
      <c r="G102" s="93">
        <v>3</v>
      </c>
    </row>
    <row r="103" spans="1:7">
      <c r="A103" s="93" t="s">
        <v>3777</v>
      </c>
      <c r="B103" s="93" t="s">
        <v>3539</v>
      </c>
      <c r="C103" s="93"/>
      <c r="D103" s="93">
        <v>0</v>
      </c>
      <c r="E103" s="93" t="s">
        <v>3885</v>
      </c>
      <c r="F103" s="93" t="s">
        <v>3780</v>
      </c>
      <c r="G103" s="93">
        <v>3</v>
      </c>
    </row>
    <row r="104" spans="1:7">
      <c r="A104" s="93" t="s">
        <v>3777</v>
      </c>
      <c r="B104" s="93" t="s">
        <v>2001</v>
      </c>
      <c r="C104" s="93"/>
      <c r="D104" s="93">
        <v>0</v>
      </c>
      <c r="E104" s="93" t="s">
        <v>3858</v>
      </c>
      <c r="F104" s="93" t="s">
        <v>3780</v>
      </c>
      <c r="G104" s="93">
        <v>3</v>
      </c>
    </row>
    <row r="105" spans="1:7">
      <c r="A105" s="93" t="s">
        <v>3777</v>
      </c>
      <c r="B105" s="93" t="s">
        <v>3895</v>
      </c>
      <c r="C105" s="93"/>
      <c r="D105" s="93">
        <v>0</v>
      </c>
      <c r="E105" s="93" t="s">
        <v>3794</v>
      </c>
      <c r="F105" s="93" t="s">
        <v>3780</v>
      </c>
      <c r="G105" s="93">
        <v>3</v>
      </c>
    </row>
    <row r="106" spans="1:7">
      <c r="A106" s="93" t="s">
        <v>3777</v>
      </c>
      <c r="B106" s="93" t="s">
        <v>3896</v>
      </c>
      <c r="C106" s="93"/>
      <c r="D106" s="93">
        <v>0</v>
      </c>
      <c r="E106" s="93" t="s">
        <v>3791</v>
      </c>
      <c r="F106" s="93" t="s">
        <v>3780</v>
      </c>
      <c r="G106" s="93">
        <v>3</v>
      </c>
    </row>
    <row r="107" spans="1:7">
      <c r="A107" s="93" t="s">
        <v>3777</v>
      </c>
      <c r="B107" s="93" t="s">
        <v>3897</v>
      </c>
      <c r="C107" s="93"/>
      <c r="D107" s="93">
        <v>0</v>
      </c>
      <c r="E107" s="93" t="s">
        <v>3791</v>
      </c>
      <c r="F107" s="93" t="s">
        <v>3780</v>
      </c>
      <c r="G107" s="93">
        <v>3</v>
      </c>
    </row>
    <row r="108" spans="1:7">
      <c r="A108" s="93" t="s">
        <v>3777</v>
      </c>
      <c r="B108" s="93" t="s">
        <v>2008</v>
      </c>
      <c r="C108" s="93"/>
      <c r="D108" s="93">
        <v>0</v>
      </c>
      <c r="E108" s="93" t="s">
        <v>3803</v>
      </c>
      <c r="F108" s="93" t="s">
        <v>3780</v>
      </c>
      <c r="G108" s="93">
        <v>3</v>
      </c>
    </row>
    <row r="109" spans="1:7">
      <c r="A109" s="93" t="s">
        <v>3777</v>
      </c>
      <c r="B109" s="93" t="s">
        <v>3898</v>
      </c>
      <c r="C109" s="93"/>
      <c r="D109" s="93">
        <v>0</v>
      </c>
      <c r="E109" s="93" t="s">
        <v>3791</v>
      </c>
      <c r="F109" s="93" t="s">
        <v>3780</v>
      </c>
      <c r="G109" s="93">
        <v>3</v>
      </c>
    </row>
    <row r="110" spans="1:7">
      <c r="A110" s="93" t="s">
        <v>3777</v>
      </c>
      <c r="B110" s="93" t="s">
        <v>3899</v>
      </c>
      <c r="C110" s="93"/>
      <c r="D110" s="93">
        <v>0</v>
      </c>
      <c r="E110" s="93" t="s">
        <v>3794</v>
      </c>
      <c r="F110" s="93" t="s">
        <v>3780</v>
      </c>
      <c r="G110" s="93">
        <v>3</v>
      </c>
    </row>
    <row r="111" spans="1:7">
      <c r="A111" s="93" t="s">
        <v>3777</v>
      </c>
      <c r="B111" s="93" t="s">
        <v>3900</v>
      </c>
      <c r="C111" s="93"/>
      <c r="D111" s="93">
        <v>0</v>
      </c>
      <c r="E111" s="93" t="s">
        <v>3787</v>
      </c>
      <c r="F111" s="93" t="s">
        <v>3780</v>
      </c>
      <c r="G111" s="93">
        <v>3</v>
      </c>
    </row>
    <row r="112" spans="1:7">
      <c r="A112" s="93" t="s">
        <v>3777</v>
      </c>
      <c r="B112" s="93" t="s">
        <v>3901</v>
      </c>
      <c r="C112" s="93"/>
      <c r="D112" s="93">
        <v>0</v>
      </c>
      <c r="E112" s="93" t="s">
        <v>3902</v>
      </c>
      <c r="F112" s="93" t="s">
        <v>3780</v>
      </c>
      <c r="G112" s="93">
        <v>3</v>
      </c>
    </row>
    <row r="113" spans="1:7">
      <c r="A113" s="93" t="s">
        <v>3777</v>
      </c>
      <c r="B113" s="93" t="s">
        <v>3903</v>
      </c>
      <c r="C113" s="93"/>
      <c r="D113" s="93">
        <v>0</v>
      </c>
      <c r="E113" s="93" t="s">
        <v>3787</v>
      </c>
      <c r="F113" s="93" t="s">
        <v>3780</v>
      </c>
      <c r="G113" s="93">
        <v>3</v>
      </c>
    </row>
    <row r="114" spans="1:7">
      <c r="A114" s="93" t="s">
        <v>3777</v>
      </c>
      <c r="B114" s="93" t="s">
        <v>3904</v>
      </c>
      <c r="C114" s="93"/>
      <c r="D114" s="93">
        <v>0</v>
      </c>
      <c r="E114" s="93" t="s">
        <v>3885</v>
      </c>
      <c r="F114" s="93" t="s">
        <v>3780</v>
      </c>
      <c r="G114" s="93">
        <v>3</v>
      </c>
    </row>
    <row r="115" spans="1:7">
      <c r="A115" s="93" t="s">
        <v>3777</v>
      </c>
      <c r="B115" s="93" t="s">
        <v>3905</v>
      </c>
      <c r="C115" s="93"/>
      <c r="D115" s="93">
        <v>0</v>
      </c>
      <c r="E115" s="93" t="s">
        <v>3782</v>
      </c>
      <c r="F115" s="93" t="s">
        <v>3780</v>
      </c>
      <c r="G115" s="93">
        <v>3</v>
      </c>
    </row>
    <row r="116" spans="1:7">
      <c r="A116" s="93" t="s">
        <v>3777</v>
      </c>
      <c r="B116" s="93" t="s">
        <v>3906</v>
      </c>
      <c r="C116" s="93"/>
      <c r="D116" s="93">
        <v>0</v>
      </c>
      <c r="E116" s="93" t="s">
        <v>3787</v>
      </c>
      <c r="F116" s="93" t="s">
        <v>3780</v>
      </c>
      <c r="G116" s="93">
        <v>3</v>
      </c>
    </row>
    <row r="117" spans="1:7">
      <c r="A117" s="93" t="s">
        <v>3777</v>
      </c>
      <c r="B117" s="93" t="s">
        <v>3907</v>
      </c>
      <c r="C117" s="93"/>
      <c r="D117" s="93">
        <v>0</v>
      </c>
      <c r="E117" s="93" t="s">
        <v>3787</v>
      </c>
      <c r="F117" s="93" t="s">
        <v>3780</v>
      </c>
      <c r="G117" s="93">
        <v>3</v>
      </c>
    </row>
    <row r="118" spans="1:7">
      <c r="A118" s="93" t="s">
        <v>3777</v>
      </c>
      <c r="B118" s="93" t="s">
        <v>3908</v>
      </c>
      <c r="C118" s="93"/>
      <c r="D118" s="93">
        <v>0</v>
      </c>
      <c r="E118" s="93" t="s">
        <v>3787</v>
      </c>
      <c r="F118" s="93" t="s">
        <v>3780</v>
      </c>
      <c r="G118" s="93">
        <v>3</v>
      </c>
    </row>
    <row r="119" spans="1:7">
      <c r="A119" s="93" t="s">
        <v>3777</v>
      </c>
      <c r="B119" s="93" t="s">
        <v>3909</v>
      </c>
      <c r="C119" s="93"/>
      <c r="D119" s="93">
        <v>0</v>
      </c>
      <c r="E119" s="93" t="s">
        <v>3796</v>
      </c>
      <c r="F119" s="93" t="s">
        <v>3780</v>
      </c>
      <c r="G119" s="93">
        <v>3</v>
      </c>
    </row>
    <row r="120" spans="1:7">
      <c r="A120" s="93" t="s">
        <v>3777</v>
      </c>
      <c r="B120" s="93" t="s">
        <v>2019</v>
      </c>
      <c r="C120" s="93"/>
      <c r="D120" s="93">
        <v>0</v>
      </c>
      <c r="E120" s="93" t="s">
        <v>3910</v>
      </c>
      <c r="F120" s="93" t="s">
        <v>3780</v>
      </c>
      <c r="G120" s="93">
        <v>3</v>
      </c>
    </row>
    <row r="121" spans="1:7">
      <c r="A121" s="93" t="s">
        <v>3777</v>
      </c>
      <c r="B121" s="93" t="s">
        <v>3911</v>
      </c>
      <c r="C121" s="93"/>
      <c r="D121" s="93">
        <v>0</v>
      </c>
      <c r="E121" s="93" t="s">
        <v>3787</v>
      </c>
      <c r="F121" s="93" t="s">
        <v>3780</v>
      </c>
      <c r="G121" s="93">
        <v>3</v>
      </c>
    </row>
    <row r="122" spans="1:7">
      <c r="A122" s="93" t="s">
        <v>3777</v>
      </c>
      <c r="B122" s="93" t="s">
        <v>3912</v>
      </c>
      <c r="C122" s="93"/>
      <c r="D122" s="93">
        <v>0</v>
      </c>
      <c r="E122" s="93" t="s">
        <v>3913</v>
      </c>
      <c r="F122" s="93" t="s">
        <v>3780</v>
      </c>
      <c r="G122" s="93">
        <v>3</v>
      </c>
    </row>
    <row r="123" spans="1:7">
      <c r="A123" s="93" t="s">
        <v>3777</v>
      </c>
      <c r="B123" s="93" t="s">
        <v>3914</v>
      </c>
      <c r="C123" s="93"/>
      <c r="D123" s="93">
        <v>0</v>
      </c>
      <c r="E123" s="93" t="s">
        <v>3915</v>
      </c>
      <c r="F123" s="93" t="s">
        <v>3780</v>
      </c>
      <c r="G123" s="93">
        <v>3</v>
      </c>
    </row>
    <row r="124" spans="1:7">
      <c r="A124" s="93" t="s">
        <v>3777</v>
      </c>
      <c r="B124" s="93" t="s">
        <v>3916</v>
      </c>
      <c r="C124" s="93"/>
      <c r="D124" s="93">
        <v>0</v>
      </c>
      <c r="E124" s="93" t="s">
        <v>3917</v>
      </c>
      <c r="F124" s="93" t="s">
        <v>3780</v>
      </c>
      <c r="G124" s="93">
        <v>3</v>
      </c>
    </row>
    <row r="125" spans="1:7">
      <c r="A125" s="93" t="s">
        <v>3777</v>
      </c>
      <c r="B125" s="93" t="s">
        <v>3918</v>
      </c>
      <c r="C125" s="93"/>
      <c r="D125" s="93">
        <v>0</v>
      </c>
      <c r="E125" s="93" t="s">
        <v>3787</v>
      </c>
      <c r="F125" s="93" t="s">
        <v>3780</v>
      </c>
      <c r="G125" s="93">
        <v>3</v>
      </c>
    </row>
    <row r="126" spans="1:7">
      <c r="A126" s="93" t="s">
        <v>3777</v>
      </c>
      <c r="B126" s="93" t="s">
        <v>2024</v>
      </c>
      <c r="C126" s="93"/>
      <c r="D126" s="93">
        <v>0</v>
      </c>
      <c r="E126" s="93" t="s">
        <v>3919</v>
      </c>
      <c r="F126" s="93" t="s">
        <v>3780</v>
      </c>
      <c r="G126" s="93">
        <v>3</v>
      </c>
    </row>
    <row r="127" spans="1:7">
      <c r="A127" s="93" t="s">
        <v>3777</v>
      </c>
      <c r="B127" s="93" t="s">
        <v>3920</v>
      </c>
      <c r="C127" s="93"/>
      <c r="D127" s="93">
        <v>0</v>
      </c>
      <c r="E127" s="93" t="s">
        <v>1157</v>
      </c>
      <c r="F127" s="93" t="s">
        <v>3780</v>
      </c>
      <c r="G127" s="93">
        <v>3</v>
      </c>
    </row>
    <row r="128" spans="1:7">
      <c r="A128" s="93" t="s">
        <v>3777</v>
      </c>
      <c r="B128" s="93" t="s">
        <v>2032</v>
      </c>
      <c r="C128" s="93"/>
      <c r="D128" s="93">
        <v>0</v>
      </c>
      <c r="E128" s="93" t="s">
        <v>3921</v>
      </c>
      <c r="F128" s="93" t="s">
        <v>3780</v>
      </c>
      <c r="G128" s="93">
        <v>3</v>
      </c>
    </row>
    <row r="129" spans="1:7">
      <c r="A129" s="93" t="s">
        <v>3777</v>
      </c>
      <c r="B129" s="93" t="s">
        <v>2034</v>
      </c>
      <c r="C129" s="93"/>
      <c r="D129" s="93">
        <v>0</v>
      </c>
      <c r="E129" s="93" t="s">
        <v>1157</v>
      </c>
      <c r="F129" s="93" t="s">
        <v>3780</v>
      </c>
      <c r="G129" s="93">
        <v>3</v>
      </c>
    </row>
    <row r="130" spans="1:7">
      <c r="A130" s="93" t="s">
        <v>3777</v>
      </c>
      <c r="B130" s="93" t="s">
        <v>3922</v>
      </c>
      <c r="C130" s="93"/>
      <c r="D130" s="93">
        <v>0</v>
      </c>
      <c r="E130" s="93" t="s">
        <v>3787</v>
      </c>
      <c r="F130" s="93" t="s">
        <v>3780</v>
      </c>
      <c r="G130" s="93">
        <v>3</v>
      </c>
    </row>
    <row r="131" spans="1:7">
      <c r="A131" s="93" t="s">
        <v>3777</v>
      </c>
      <c r="B131" s="93" t="s">
        <v>3923</v>
      </c>
      <c r="C131" s="93"/>
      <c r="D131" s="93">
        <v>0</v>
      </c>
      <c r="E131" s="93" t="s">
        <v>3919</v>
      </c>
      <c r="F131" s="93" t="s">
        <v>3780</v>
      </c>
      <c r="G131" s="93">
        <v>3</v>
      </c>
    </row>
    <row r="132" spans="1:7">
      <c r="A132" s="93" t="s">
        <v>3777</v>
      </c>
      <c r="B132" s="93" t="s">
        <v>3924</v>
      </c>
      <c r="C132" s="93"/>
      <c r="D132" s="93">
        <v>0</v>
      </c>
      <c r="E132" s="93" t="s">
        <v>3919</v>
      </c>
      <c r="F132" s="93" t="s">
        <v>3780</v>
      </c>
      <c r="G132" s="93">
        <v>3</v>
      </c>
    </row>
    <row r="133" spans="1:7">
      <c r="A133" s="93" t="s">
        <v>3777</v>
      </c>
      <c r="B133" s="93" t="s">
        <v>3925</v>
      </c>
      <c r="C133" s="93"/>
      <c r="D133" s="93">
        <v>0</v>
      </c>
      <c r="E133" s="93" t="s">
        <v>3833</v>
      </c>
      <c r="F133" s="93" t="s">
        <v>3780</v>
      </c>
      <c r="G133" s="93">
        <v>3</v>
      </c>
    </row>
    <row r="134" spans="1:7">
      <c r="A134" s="93" t="s">
        <v>3777</v>
      </c>
      <c r="B134" s="93" t="s">
        <v>3926</v>
      </c>
      <c r="C134" s="93"/>
      <c r="D134" s="93">
        <v>0</v>
      </c>
      <c r="E134" s="93" t="s">
        <v>3787</v>
      </c>
      <c r="F134" s="93" t="s">
        <v>3780</v>
      </c>
      <c r="G134" s="93">
        <v>3</v>
      </c>
    </row>
    <row r="135" spans="1:7">
      <c r="A135" s="93" t="s">
        <v>3777</v>
      </c>
      <c r="B135" s="93" t="s">
        <v>3927</v>
      </c>
      <c r="C135" s="93"/>
      <c r="D135" s="93">
        <v>0</v>
      </c>
      <c r="E135" s="93" t="s">
        <v>3787</v>
      </c>
      <c r="F135" s="93" t="s">
        <v>3780</v>
      </c>
      <c r="G135" s="93">
        <v>3</v>
      </c>
    </row>
    <row r="136" spans="1:7">
      <c r="A136" s="93" t="s">
        <v>3777</v>
      </c>
      <c r="B136" s="93" t="s">
        <v>3928</v>
      </c>
      <c r="C136" s="93"/>
      <c r="D136" s="93">
        <v>0</v>
      </c>
      <c r="E136" s="93" t="s">
        <v>3929</v>
      </c>
      <c r="F136" s="93" t="s">
        <v>3780</v>
      </c>
      <c r="G136" s="93">
        <v>3</v>
      </c>
    </row>
    <row r="137" spans="1:7">
      <c r="A137" s="93" t="s">
        <v>3777</v>
      </c>
      <c r="B137" s="93" t="s">
        <v>3930</v>
      </c>
      <c r="C137" s="93"/>
      <c r="D137" s="93">
        <v>0</v>
      </c>
      <c r="E137" s="93" t="s">
        <v>3782</v>
      </c>
      <c r="F137" s="93" t="s">
        <v>3780</v>
      </c>
      <c r="G137" s="93">
        <v>3</v>
      </c>
    </row>
    <row r="138" spans="1:7">
      <c r="A138" s="93" t="s">
        <v>3777</v>
      </c>
      <c r="B138" s="93" t="s">
        <v>3931</v>
      </c>
      <c r="C138" s="93"/>
      <c r="D138" s="93">
        <v>0</v>
      </c>
      <c r="E138" s="93" t="s">
        <v>3802</v>
      </c>
      <c r="F138" s="93" t="s">
        <v>3780</v>
      </c>
      <c r="G138" s="93">
        <v>3</v>
      </c>
    </row>
    <row r="139" spans="1:7">
      <c r="A139" s="93" t="s">
        <v>3777</v>
      </c>
      <c r="B139" s="93" t="s">
        <v>3932</v>
      </c>
      <c r="C139" s="93"/>
      <c r="D139" s="93">
        <v>0</v>
      </c>
      <c r="E139" s="93" t="s">
        <v>3802</v>
      </c>
      <c r="F139" s="93" t="s">
        <v>3780</v>
      </c>
      <c r="G139" s="93">
        <v>3</v>
      </c>
    </row>
    <row r="140" spans="1:7">
      <c r="A140" s="93" t="s">
        <v>3777</v>
      </c>
      <c r="B140" s="93" t="s">
        <v>3933</v>
      </c>
      <c r="C140" s="93"/>
      <c r="D140" s="93">
        <v>0</v>
      </c>
      <c r="E140" s="93" t="s">
        <v>3787</v>
      </c>
      <c r="F140" s="93" t="s">
        <v>3780</v>
      </c>
      <c r="G140" s="93">
        <v>3</v>
      </c>
    </row>
    <row r="141" spans="1:7">
      <c r="A141" s="93" t="s">
        <v>3777</v>
      </c>
      <c r="B141" s="93" t="s">
        <v>3934</v>
      </c>
      <c r="C141" s="93"/>
      <c r="D141" s="93">
        <v>0</v>
      </c>
      <c r="E141" s="93" t="s">
        <v>3787</v>
      </c>
      <c r="F141" s="93" t="s">
        <v>3780</v>
      </c>
      <c r="G141" s="93">
        <v>3</v>
      </c>
    </row>
    <row r="142" spans="1:7">
      <c r="A142" s="93" t="s">
        <v>3777</v>
      </c>
      <c r="B142" s="93" t="s">
        <v>3935</v>
      </c>
      <c r="C142" s="93"/>
      <c r="D142" s="93">
        <v>0</v>
      </c>
      <c r="E142" s="93" t="s">
        <v>3936</v>
      </c>
      <c r="F142" s="93" t="s">
        <v>3780</v>
      </c>
      <c r="G142" s="93">
        <v>3</v>
      </c>
    </row>
    <row r="143" spans="1:7">
      <c r="A143" s="93" t="s">
        <v>3777</v>
      </c>
      <c r="B143" s="93" t="s">
        <v>3937</v>
      </c>
      <c r="C143" s="93"/>
      <c r="D143" s="93">
        <v>0</v>
      </c>
      <c r="E143" s="93" t="s">
        <v>3782</v>
      </c>
      <c r="F143" s="93" t="s">
        <v>3780</v>
      </c>
      <c r="G143" s="93">
        <v>3</v>
      </c>
    </row>
    <row r="144" spans="1:7">
      <c r="A144" s="93" t="s">
        <v>3777</v>
      </c>
      <c r="B144" s="93" t="s">
        <v>3938</v>
      </c>
      <c r="C144" s="93"/>
      <c r="D144" s="93">
        <v>0</v>
      </c>
      <c r="E144" s="93" t="s">
        <v>3939</v>
      </c>
      <c r="F144" s="93" t="s">
        <v>3780</v>
      </c>
      <c r="G144" s="93">
        <v>3</v>
      </c>
    </row>
    <row r="145" spans="1:7">
      <c r="A145" s="93" t="s">
        <v>3777</v>
      </c>
      <c r="B145" s="93" t="s">
        <v>3940</v>
      </c>
      <c r="C145" s="93"/>
      <c r="D145" s="93">
        <v>0</v>
      </c>
      <c r="E145" s="93" t="s">
        <v>3802</v>
      </c>
      <c r="F145" s="93" t="s">
        <v>3780</v>
      </c>
      <c r="G145" s="93">
        <v>3</v>
      </c>
    </row>
    <row r="146" spans="1:7">
      <c r="A146" s="93" t="s">
        <v>3777</v>
      </c>
      <c r="B146" s="93" t="s">
        <v>3941</v>
      </c>
      <c r="C146" s="93"/>
      <c r="D146" s="93">
        <v>0</v>
      </c>
      <c r="E146" s="93" t="s">
        <v>3881</v>
      </c>
      <c r="F146" s="93" t="s">
        <v>3780</v>
      </c>
      <c r="G146" s="93">
        <v>3</v>
      </c>
    </row>
    <row r="147" spans="1:7">
      <c r="A147" s="93" t="s">
        <v>3777</v>
      </c>
      <c r="B147" s="93" t="s">
        <v>3942</v>
      </c>
      <c r="C147" s="93"/>
      <c r="D147" s="93">
        <v>0</v>
      </c>
      <c r="E147" s="93" t="s">
        <v>3919</v>
      </c>
      <c r="F147" s="93" t="s">
        <v>3780</v>
      </c>
      <c r="G147" s="93">
        <v>3</v>
      </c>
    </row>
    <row r="148" spans="1:7">
      <c r="A148" s="93" t="s">
        <v>3777</v>
      </c>
      <c r="B148" s="93" t="s">
        <v>2041</v>
      </c>
      <c r="C148" s="93"/>
      <c r="D148" s="93">
        <v>0</v>
      </c>
      <c r="E148" s="93" t="s">
        <v>3943</v>
      </c>
      <c r="F148" s="93" t="s">
        <v>3780</v>
      </c>
      <c r="G148" s="93">
        <v>3</v>
      </c>
    </row>
    <row r="149" spans="1:7">
      <c r="A149" s="93" t="s">
        <v>3777</v>
      </c>
      <c r="B149" s="93" t="s">
        <v>2042</v>
      </c>
      <c r="C149" s="93"/>
      <c r="D149" s="93">
        <v>0</v>
      </c>
      <c r="E149" s="93" t="s">
        <v>3943</v>
      </c>
      <c r="F149" s="93" t="s">
        <v>3780</v>
      </c>
      <c r="G149" s="93">
        <v>3</v>
      </c>
    </row>
    <row r="150" spans="1:7">
      <c r="A150" s="93" t="s">
        <v>3777</v>
      </c>
      <c r="B150" s="93" t="s">
        <v>3944</v>
      </c>
      <c r="C150" s="93"/>
      <c r="D150" s="93">
        <v>0</v>
      </c>
      <c r="E150" s="93" t="s">
        <v>3791</v>
      </c>
      <c r="F150" s="93" t="s">
        <v>3780</v>
      </c>
      <c r="G150" s="93">
        <v>3</v>
      </c>
    </row>
    <row r="151" spans="1:7">
      <c r="A151" s="93" t="s">
        <v>3777</v>
      </c>
      <c r="B151" s="93" t="s">
        <v>3945</v>
      </c>
      <c r="C151" s="93"/>
      <c r="D151" s="93">
        <v>0</v>
      </c>
      <c r="E151" s="93" t="s">
        <v>3787</v>
      </c>
      <c r="F151" s="93" t="s">
        <v>3780</v>
      </c>
      <c r="G151" s="93">
        <v>3</v>
      </c>
    </row>
    <row r="152" spans="1:7">
      <c r="A152" s="93" t="s">
        <v>3777</v>
      </c>
      <c r="B152" s="93" t="s">
        <v>3946</v>
      </c>
      <c r="C152" s="93"/>
      <c r="D152" s="93">
        <v>0</v>
      </c>
      <c r="E152" s="93" t="s">
        <v>3787</v>
      </c>
      <c r="F152" s="93" t="s">
        <v>3780</v>
      </c>
      <c r="G152" s="93">
        <v>3</v>
      </c>
    </row>
    <row r="153" spans="1:7">
      <c r="A153" s="93" t="s">
        <v>3777</v>
      </c>
      <c r="B153" s="93" t="s">
        <v>3947</v>
      </c>
      <c r="C153" s="93"/>
      <c r="D153" s="93">
        <v>0</v>
      </c>
      <c r="E153" s="93" t="s">
        <v>3948</v>
      </c>
      <c r="F153" s="93" t="s">
        <v>3780</v>
      </c>
      <c r="G153" s="93">
        <v>3</v>
      </c>
    </row>
    <row r="154" spans="1:7">
      <c r="A154" s="93" t="s">
        <v>3777</v>
      </c>
      <c r="B154" s="93" t="s">
        <v>3949</v>
      </c>
      <c r="C154" s="93"/>
      <c r="D154" s="93">
        <v>0</v>
      </c>
      <c r="E154" s="93" t="s">
        <v>3948</v>
      </c>
      <c r="F154" s="93" t="s">
        <v>3780</v>
      </c>
      <c r="G154" s="93">
        <v>3</v>
      </c>
    </row>
    <row r="155" spans="1:7">
      <c r="A155" s="93" t="s">
        <v>3777</v>
      </c>
      <c r="B155" s="93" t="s">
        <v>3950</v>
      </c>
      <c r="C155" s="93"/>
      <c r="D155" s="93">
        <v>0</v>
      </c>
      <c r="E155" s="93" t="s">
        <v>3948</v>
      </c>
      <c r="F155" s="93" t="s">
        <v>3780</v>
      </c>
      <c r="G155" s="93">
        <v>3</v>
      </c>
    </row>
    <row r="156" spans="1:7">
      <c r="A156" s="93" t="s">
        <v>3777</v>
      </c>
      <c r="B156" s="93" t="s">
        <v>3951</v>
      </c>
      <c r="C156" s="93"/>
      <c r="D156" s="93">
        <v>0</v>
      </c>
      <c r="E156" s="93" t="s">
        <v>3794</v>
      </c>
      <c r="F156" s="93" t="s">
        <v>3780</v>
      </c>
      <c r="G156" s="93">
        <v>3</v>
      </c>
    </row>
    <row r="157" spans="1:7">
      <c r="A157" s="93" t="s">
        <v>3777</v>
      </c>
      <c r="B157" s="93" t="s">
        <v>3952</v>
      </c>
      <c r="C157" s="93"/>
      <c r="D157" s="93">
        <v>0</v>
      </c>
      <c r="E157" s="93" t="s">
        <v>3787</v>
      </c>
      <c r="F157" s="93" t="s">
        <v>3780</v>
      </c>
      <c r="G157" s="93">
        <v>3</v>
      </c>
    </row>
    <row r="158" spans="1:7">
      <c r="A158" s="93" t="s">
        <v>3777</v>
      </c>
      <c r="B158" s="93" t="s">
        <v>3953</v>
      </c>
      <c r="C158" s="93"/>
      <c r="D158" s="93">
        <v>0</v>
      </c>
      <c r="E158" s="93" t="s">
        <v>3791</v>
      </c>
      <c r="F158" s="93" t="s">
        <v>3780</v>
      </c>
      <c r="G158" s="93">
        <v>3</v>
      </c>
    </row>
    <row r="159" spans="1:7">
      <c r="A159" s="93" t="s">
        <v>3777</v>
      </c>
      <c r="B159" s="93" t="s">
        <v>3954</v>
      </c>
      <c r="C159" s="93"/>
      <c r="D159" s="93">
        <v>0</v>
      </c>
      <c r="E159" s="93" t="s">
        <v>3791</v>
      </c>
      <c r="F159" s="93" t="s">
        <v>3780</v>
      </c>
      <c r="G159" s="93">
        <v>3</v>
      </c>
    </row>
    <row r="160" spans="1:7">
      <c r="A160" s="93" t="s">
        <v>3777</v>
      </c>
      <c r="B160" s="93" t="s">
        <v>3955</v>
      </c>
      <c r="C160" s="93"/>
      <c r="D160" s="93">
        <v>0</v>
      </c>
      <c r="E160" s="93" t="s">
        <v>3791</v>
      </c>
      <c r="F160" s="93" t="s">
        <v>3780</v>
      </c>
      <c r="G160" s="93">
        <v>3</v>
      </c>
    </row>
    <row r="161" spans="1:7">
      <c r="A161" s="93" t="s">
        <v>3777</v>
      </c>
      <c r="B161" s="93" t="s">
        <v>3956</v>
      </c>
      <c r="C161" s="93"/>
      <c r="D161" s="93">
        <v>0</v>
      </c>
      <c r="E161" s="93" t="s">
        <v>3791</v>
      </c>
      <c r="F161" s="93" t="s">
        <v>3780</v>
      </c>
      <c r="G161" s="93">
        <v>3</v>
      </c>
    </row>
    <row r="162" spans="1:7">
      <c r="A162" s="93" t="s">
        <v>3777</v>
      </c>
      <c r="B162" s="93" t="s">
        <v>3957</v>
      </c>
      <c r="C162" s="93"/>
      <c r="D162" s="93">
        <v>0</v>
      </c>
      <c r="E162" s="93" t="s">
        <v>3791</v>
      </c>
      <c r="F162" s="93" t="s">
        <v>3780</v>
      </c>
      <c r="G162" s="93">
        <v>3</v>
      </c>
    </row>
    <row r="163" spans="1:7">
      <c r="A163" s="93" t="s">
        <v>3777</v>
      </c>
      <c r="B163" s="93" t="s">
        <v>3958</v>
      </c>
      <c r="C163" s="93"/>
      <c r="D163" s="93">
        <v>0</v>
      </c>
      <c r="E163" s="93" t="s">
        <v>3791</v>
      </c>
      <c r="F163" s="93" t="s">
        <v>3780</v>
      </c>
      <c r="G163" s="93">
        <v>3</v>
      </c>
    </row>
    <row r="164" spans="1:7">
      <c r="A164" s="93" t="s">
        <v>3777</v>
      </c>
      <c r="B164" s="93" t="s">
        <v>3959</v>
      </c>
      <c r="C164" s="93"/>
      <c r="D164" s="93">
        <v>0</v>
      </c>
      <c r="E164" s="93" t="s">
        <v>3791</v>
      </c>
      <c r="F164" s="93" t="s">
        <v>3780</v>
      </c>
      <c r="G164" s="93">
        <v>3</v>
      </c>
    </row>
    <row r="165" spans="1:7">
      <c r="A165" s="93" t="s">
        <v>3777</v>
      </c>
      <c r="B165" s="93" t="s">
        <v>2055</v>
      </c>
      <c r="C165" s="93"/>
      <c r="D165" s="93">
        <v>0</v>
      </c>
      <c r="E165" s="93" t="s">
        <v>3803</v>
      </c>
      <c r="F165" s="93" t="s">
        <v>3780</v>
      </c>
      <c r="G165" s="93">
        <v>3</v>
      </c>
    </row>
    <row r="166" spans="1:7">
      <c r="A166" s="93" t="s">
        <v>3777</v>
      </c>
      <c r="B166" s="93" t="s">
        <v>3960</v>
      </c>
      <c r="C166" s="93"/>
      <c r="D166" s="93">
        <v>0</v>
      </c>
      <c r="E166" s="93" t="s">
        <v>3794</v>
      </c>
      <c r="F166" s="93" t="s">
        <v>3780</v>
      </c>
      <c r="G166" s="93">
        <v>3</v>
      </c>
    </row>
    <row r="167" spans="1:7">
      <c r="A167" s="93" t="s">
        <v>3777</v>
      </c>
      <c r="B167" s="93" t="s">
        <v>3961</v>
      </c>
      <c r="C167" s="93"/>
      <c r="D167" s="93">
        <v>0</v>
      </c>
      <c r="E167" s="93" t="s">
        <v>3791</v>
      </c>
      <c r="F167" s="93" t="s">
        <v>3780</v>
      </c>
      <c r="G167" s="93">
        <v>3</v>
      </c>
    </row>
    <row r="168" spans="1:7">
      <c r="A168" s="93" t="s">
        <v>3777</v>
      </c>
      <c r="B168" s="93" t="s">
        <v>3962</v>
      </c>
      <c r="C168" s="93"/>
      <c r="D168" s="93">
        <v>0</v>
      </c>
      <c r="E168" s="93" t="s">
        <v>3791</v>
      </c>
      <c r="F168" s="93" t="s">
        <v>3780</v>
      </c>
      <c r="G168" s="93">
        <v>3</v>
      </c>
    </row>
    <row r="169" spans="1:7">
      <c r="A169" s="93" t="s">
        <v>3777</v>
      </c>
      <c r="B169" s="93" t="s">
        <v>2059</v>
      </c>
      <c r="C169" s="93"/>
      <c r="D169" s="93">
        <v>0</v>
      </c>
      <c r="E169" s="93" t="s">
        <v>3803</v>
      </c>
      <c r="F169" s="93" t="s">
        <v>3780</v>
      </c>
      <c r="G169" s="93">
        <v>3</v>
      </c>
    </row>
    <row r="170" spans="1:7">
      <c r="A170" s="93" t="s">
        <v>3777</v>
      </c>
      <c r="B170" s="93" t="s">
        <v>2062</v>
      </c>
      <c r="C170" s="93"/>
      <c r="D170" s="93">
        <v>0</v>
      </c>
      <c r="E170" s="93" t="s">
        <v>3803</v>
      </c>
      <c r="F170" s="93" t="s">
        <v>3780</v>
      </c>
      <c r="G170" s="93">
        <v>3</v>
      </c>
    </row>
    <row r="171" spans="1:7">
      <c r="A171" s="93" t="s">
        <v>3777</v>
      </c>
      <c r="B171" s="93" t="s">
        <v>3963</v>
      </c>
      <c r="C171" s="93"/>
      <c r="D171" s="93">
        <v>0</v>
      </c>
      <c r="E171" s="93" t="s">
        <v>3964</v>
      </c>
      <c r="F171" s="93" t="s">
        <v>3780</v>
      </c>
      <c r="G171" s="93">
        <v>3</v>
      </c>
    </row>
    <row r="172" spans="1:7">
      <c r="A172" s="93" t="s">
        <v>3777</v>
      </c>
      <c r="B172" s="93" t="s">
        <v>3965</v>
      </c>
      <c r="C172" s="93"/>
      <c r="D172" s="93">
        <v>0</v>
      </c>
      <c r="E172" s="93" t="s">
        <v>3787</v>
      </c>
      <c r="F172" s="93" t="s">
        <v>3780</v>
      </c>
      <c r="G172" s="93">
        <v>3</v>
      </c>
    </row>
    <row r="173" spans="1:7">
      <c r="A173" s="93" t="s">
        <v>3777</v>
      </c>
      <c r="B173" s="93" t="s">
        <v>3966</v>
      </c>
      <c r="C173" s="93"/>
      <c r="D173" s="93">
        <v>0</v>
      </c>
      <c r="E173" s="93" t="s">
        <v>3779</v>
      </c>
      <c r="F173" s="93" t="s">
        <v>3780</v>
      </c>
      <c r="G173" s="93">
        <v>3</v>
      </c>
    </row>
    <row r="174" spans="1:7">
      <c r="A174" s="93" t="s">
        <v>3777</v>
      </c>
      <c r="B174" s="93" t="s">
        <v>3967</v>
      </c>
      <c r="C174" s="93"/>
      <c r="D174" s="93">
        <v>0</v>
      </c>
      <c r="E174" s="93" t="s">
        <v>3796</v>
      </c>
      <c r="F174" s="93" t="s">
        <v>3780</v>
      </c>
      <c r="G174" s="93">
        <v>3</v>
      </c>
    </row>
    <row r="175" spans="1:7">
      <c r="A175" s="93" t="s">
        <v>3777</v>
      </c>
      <c r="B175" s="93" t="s">
        <v>3968</v>
      </c>
      <c r="C175" s="93"/>
      <c r="D175" s="93">
        <v>0</v>
      </c>
      <c r="E175" s="93" t="s">
        <v>3969</v>
      </c>
      <c r="F175" s="93" t="s">
        <v>3780</v>
      </c>
      <c r="G175" s="93">
        <v>3</v>
      </c>
    </row>
    <row r="176" spans="1:7">
      <c r="A176" s="93" t="s">
        <v>3777</v>
      </c>
      <c r="B176" s="93" t="s">
        <v>3970</v>
      </c>
      <c r="C176" s="93"/>
      <c r="D176" s="93">
        <v>0</v>
      </c>
      <c r="E176" s="93" t="s">
        <v>3791</v>
      </c>
      <c r="F176" s="93" t="s">
        <v>3780</v>
      </c>
      <c r="G176" s="93">
        <v>3</v>
      </c>
    </row>
    <row r="177" spans="1:7">
      <c r="A177" s="93" t="s">
        <v>3777</v>
      </c>
      <c r="B177" s="93" t="s">
        <v>2069</v>
      </c>
      <c r="C177" s="93"/>
      <c r="D177" s="93">
        <v>0</v>
      </c>
      <c r="E177" s="93" t="s">
        <v>3803</v>
      </c>
      <c r="F177" s="93" t="s">
        <v>3780</v>
      </c>
      <c r="G177" s="93">
        <v>3</v>
      </c>
    </row>
    <row r="178" spans="1:7">
      <c r="A178" s="93" t="s">
        <v>3777</v>
      </c>
      <c r="B178" s="93" t="s">
        <v>3971</v>
      </c>
      <c r="C178" s="93"/>
      <c r="D178" s="93">
        <v>0</v>
      </c>
      <c r="E178" s="93" t="s">
        <v>3791</v>
      </c>
      <c r="F178" s="93" t="s">
        <v>3780</v>
      </c>
      <c r="G178" s="93">
        <v>3</v>
      </c>
    </row>
    <row r="179" spans="1:7">
      <c r="A179" s="93" t="s">
        <v>3777</v>
      </c>
      <c r="B179" s="93" t="s">
        <v>3972</v>
      </c>
      <c r="C179" s="93"/>
      <c r="D179" s="93">
        <v>0</v>
      </c>
      <c r="E179" s="93" t="s">
        <v>3787</v>
      </c>
      <c r="F179" s="93" t="s">
        <v>3780</v>
      </c>
      <c r="G179" s="93">
        <v>3</v>
      </c>
    </row>
    <row r="180" spans="1:7">
      <c r="A180" s="93" t="s">
        <v>3777</v>
      </c>
      <c r="B180" s="93" t="s">
        <v>3973</v>
      </c>
      <c r="C180" s="93"/>
      <c r="D180" s="93">
        <v>0</v>
      </c>
      <c r="E180" s="93" t="s">
        <v>3787</v>
      </c>
      <c r="F180" s="93" t="s">
        <v>3780</v>
      </c>
      <c r="G180" s="93">
        <v>3</v>
      </c>
    </row>
    <row r="181" spans="1:7">
      <c r="A181" s="93" t="s">
        <v>3777</v>
      </c>
      <c r="B181" s="93" t="s">
        <v>3974</v>
      </c>
      <c r="C181" s="93"/>
      <c r="D181" s="93">
        <v>0</v>
      </c>
      <c r="E181" s="93" t="s">
        <v>3798</v>
      </c>
      <c r="F181" s="93" t="s">
        <v>3780</v>
      </c>
      <c r="G181" s="93">
        <v>3</v>
      </c>
    </row>
    <row r="182" spans="1:7">
      <c r="A182" s="93" t="s">
        <v>3777</v>
      </c>
      <c r="B182" s="93" t="s">
        <v>2070</v>
      </c>
      <c r="C182" s="93"/>
      <c r="D182" s="93">
        <v>0</v>
      </c>
      <c r="E182" s="93" t="s">
        <v>3943</v>
      </c>
      <c r="F182" s="93" t="s">
        <v>3780</v>
      </c>
      <c r="G182" s="93">
        <v>3</v>
      </c>
    </row>
    <row r="183" spans="1:7">
      <c r="A183" s="93" t="s">
        <v>3777</v>
      </c>
      <c r="B183" s="93" t="s">
        <v>3975</v>
      </c>
      <c r="C183" s="93"/>
      <c r="D183" s="93">
        <v>0</v>
      </c>
      <c r="E183" s="93" t="s">
        <v>3794</v>
      </c>
      <c r="F183" s="93" t="s">
        <v>3780</v>
      </c>
      <c r="G183" s="93">
        <v>3</v>
      </c>
    </row>
    <row r="184" spans="1:7">
      <c r="A184" s="93" t="s">
        <v>3777</v>
      </c>
      <c r="B184" s="93" t="s">
        <v>3976</v>
      </c>
      <c r="C184" s="93"/>
      <c r="D184" s="93">
        <v>0</v>
      </c>
      <c r="E184" s="93" t="s">
        <v>3782</v>
      </c>
      <c r="F184" s="93" t="s">
        <v>3780</v>
      </c>
      <c r="G184" s="93">
        <v>3</v>
      </c>
    </row>
    <row r="185" spans="1:7">
      <c r="A185" s="93" t="s">
        <v>3777</v>
      </c>
      <c r="B185" s="93" t="s">
        <v>3977</v>
      </c>
      <c r="C185" s="93"/>
      <c r="D185" s="93">
        <v>0</v>
      </c>
      <c r="E185" s="93" t="s">
        <v>3978</v>
      </c>
      <c r="F185" s="93" t="s">
        <v>3780</v>
      </c>
      <c r="G185" s="93">
        <v>3</v>
      </c>
    </row>
    <row r="186" spans="1:7">
      <c r="A186" s="93" t="s">
        <v>3777</v>
      </c>
      <c r="B186" s="93" t="s">
        <v>3979</v>
      </c>
      <c r="C186" s="93"/>
      <c r="D186" s="93">
        <v>0</v>
      </c>
      <c r="E186" s="93" t="s">
        <v>3791</v>
      </c>
      <c r="F186" s="93" t="s">
        <v>3780</v>
      </c>
      <c r="G186" s="93">
        <v>3</v>
      </c>
    </row>
    <row r="187" spans="1:7">
      <c r="A187" s="93" t="s">
        <v>3777</v>
      </c>
      <c r="B187" s="93" t="s">
        <v>3980</v>
      </c>
      <c r="C187" s="93"/>
      <c r="D187" s="93">
        <v>0</v>
      </c>
      <c r="E187" s="93" t="s">
        <v>3787</v>
      </c>
      <c r="F187" s="93" t="s">
        <v>3780</v>
      </c>
      <c r="G187" s="93">
        <v>3</v>
      </c>
    </row>
    <row r="188" spans="1:7">
      <c r="A188" s="93" t="s">
        <v>3777</v>
      </c>
      <c r="B188" s="93" t="s">
        <v>2073</v>
      </c>
      <c r="C188" s="93"/>
      <c r="D188" s="93">
        <v>0</v>
      </c>
      <c r="E188" s="93" t="s">
        <v>3803</v>
      </c>
      <c r="F188" s="93" t="s">
        <v>3780</v>
      </c>
      <c r="G188" s="93">
        <v>3</v>
      </c>
    </row>
    <row r="189" spans="1:7">
      <c r="A189" s="93" t="s">
        <v>3777</v>
      </c>
      <c r="B189" s="93" t="s">
        <v>3981</v>
      </c>
      <c r="C189" s="93"/>
      <c r="D189" s="93">
        <v>0</v>
      </c>
      <c r="E189" s="93" t="s">
        <v>3800</v>
      </c>
      <c r="F189" s="93" t="s">
        <v>3780</v>
      </c>
      <c r="G189" s="93">
        <v>3</v>
      </c>
    </row>
    <row r="190" spans="1:7">
      <c r="A190" s="93" t="s">
        <v>3777</v>
      </c>
      <c r="B190" s="93" t="s">
        <v>3982</v>
      </c>
      <c r="C190" s="93"/>
      <c r="D190" s="93">
        <v>0</v>
      </c>
      <c r="E190" s="93" t="s">
        <v>3787</v>
      </c>
      <c r="F190" s="93" t="s">
        <v>3780</v>
      </c>
      <c r="G190" s="93">
        <v>3</v>
      </c>
    </row>
    <row r="191" spans="1:7">
      <c r="A191" s="93" t="s">
        <v>3777</v>
      </c>
      <c r="B191" s="93" t="s">
        <v>3983</v>
      </c>
      <c r="C191" s="93"/>
      <c r="D191" s="93">
        <v>0</v>
      </c>
      <c r="E191" s="93" t="s">
        <v>3787</v>
      </c>
      <c r="F191" s="93" t="s">
        <v>3780</v>
      </c>
      <c r="G191" s="93">
        <v>3</v>
      </c>
    </row>
    <row r="192" spans="1:7">
      <c r="A192" s="93" t="s">
        <v>3777</v>
      </c>
      <c r="B192" s="93" t="s">
        <v>3984</v>
      </c>
      <c r="C192" s="93"/>
      <c r="D192" s="93">
        <v>0</v>
      </c>
      <c r="E192" s="93" t="s">
        <v>3794</v>
      </c>
      <c r="F192" s="93" t="s">
        <v>3780</v>
      </c>
      <c r="G192" s="93">
        <v>3</v>
      </c>
    </row>
    <row r="193" spans="1:7">
      <c r="A193" s="93" t="s">
        <v>3777</v>
      </c>
      <c r="B193" s="93" t="s">
        <v>3985</v>
      </c>
      <c r="C193" s="93"/>
      <c r="D193" s="93">
        <v>0</v>
      </c>
      <c r="E193" s="93" t="s">
        <v>3794</v>
      </c>
      <c r="F193" s="93" t="s">
        <v>3780</v>
      </c>
      <c r="G193" s="93">
        <v>3</v>
      </c>
    </row>
    <row r="194" spans="1:7">
      <c r="A194" s="93" t="s">
        <v>3777</v>
      </c>
      <c r="B194" s="93" t="s">
        <v>3986</v>
      </c>
      <c r="C194" s="93"/>
      <c r="D194" s="93">
        <v>0</v>
      </c>
      <c r="E194" s="93" t="s">
        <v>3787</v>
      </c>
      <c r="F194" s="93" t="s">
        <v>3780</v>
      </c>
      <c r="G194" s="93">
        <v>3</v>
      </c>
    </row>
    <row r="195" spans="1:7">
      <c r="A195" s="93" t="s">
        <v>3777</v>
      </c>
      <c r="B195" s="93" t="s">
        <v>3987</v>
      </c>
      <c r="C195" s="93"/>
      <c r="D195" s="93">
        <v>0</v>
      </c>
      <c r="E195" s="93" t="s">
        <v>3787</v>
      </c>
      <c r="F195" s="93" t="s">
        <v>3780</v>
      </c>
      <c r="G195" s="93">
        <v>3</v>
      </c>
    </row>
    <row r="196" spans="1:7">
      <c r="A196" s="93" t="s">
        <v>3777</v>
      </c>
      <c r="B196" s="93" t="s">
        <v>3988</v>
      </c>
      <c r="C196" s="93"/>
      <c r="D196" s="93">
        <v>0</v>
      </c>
      <c r="E196" s="93" t="s">
        <v>3989</v>
      </c>
      <c r="F196" s="93" t="s">
        <v>3780</v>
      </c>
      <c r="G196" s="93">
        <v>3</v>
      </c>
    </row>
    <row r="197" spans="1:7">
      <c r="A197" s="93" t="s">
        <v>3777</v>
      </c>
      <c r="B197" s="93" t="s">
        <v>3990</v>
      </c>
      <c r="C197" s="93"/>
      <c r="D197" s="93">
        <v>0</v>
      </c>
      <c r="E197" s="93" t="s">
        <v>3837</v>
      </c>
      <c r="F197" s="93" t="s">
        <v>3780</v>
      </c>
      <c r="G197" s="93">
        <v>3</v>
      </c>
    </row>
    <row r="198" spans="1:7">
      <c r="A198" s="93" t="s">
        <v>3777</v>
      </c>
      <c r="B198" s="93" t="s">
        <v>3991</v>
      </c>
      <c r="C198" s="93"/>
      <c r="D198" s="93">
        <v>0</v>
      </c>
      <c r="E198" s="93" t="s">
        <v>3889</v>
      </c>
      <c r="F198" s="93" t="s">
        <v>3780</v>
      </c>
      <c r="G198" s="93">
        <v>3</v>
      </c>
    </row>
    <row r="199" spans="1:7">
      <c r="A199" s="93" t="s">
        <v>3777</v>
      </c>
      <c r="B199" s="93" t="s">
        <v>3992</v>
      </c>
      <c r="C199" s="93"/>
      <c r="D199" s="93">
        <v>0</v>
      </c>
      <c r="E199" s="93" t="s">
        <v>3787</v>
      </c>
      <c r="F199" s="93" t="s">
        <v>3780</v>
      </c>
      <c r="G199" s="93">
        <v>3</v>
      </c>
    </row>
    <row r="200" spans="1:7">
      <c r="A200" s="93" t="s">
        <v>3777</v>
      </c>
      <c r="B200" s="93" t="s">
        <v>3993</v>
      </c>
      <c r="C200" s="93"/>
      <c r="D200" s="93">
        <v>0</v>
      </c>
      <c r="E200" s="93" t="s">
        <v>3943</v>
      </c>
      <c r="F200" s="93" t="s">
        <v>3780</v>
      </c>
      <c r="G200" s="93">
        <v>3</v>
      </c>
    </row>
    <row r="201" spans="1:7">
      <c r="A201" s="93" t="s">
        <v>3777</v>
      </c>
      <c r="B201" s="93" t="s">
        <v>3994</v>
      </c>
      <c r="C201" s="93"/>
      <c r="D201" s="93">
        <v>0</v>
      </c>
      <c r="E201" s="93" t="s">
        <v>3791</v>
      </c>
      <c r="F201" s="93" t="s">
        <v>3780</v>
      </c>
      <c r="G201" s="93">
        <v>3</v>
      </c>
    </row>
    <row r="202" spans="1:7">
      <c r="A202" s="93" t="s">
        <v>3777</v>
      </c>
      <c r="B202" s="93" t="s">
        <v>2096</v>
      </c>
      <c r="C202" s="93"/>
      <c r="D202" s="93">
        <v>0</v>
      </c>
      <c r="E202" s="93" t="s">
        <v>3787</v>
      </c>
      <c r="F202" s="93" t="s">
        <v>3780</v>
      </c>
      <c r="G202" s="93">
        <v>3</v>
      </c>
    </row>
    <row r="203" spans="1:7">
      <c r="A203" s="93" t="s">
        <v>3777</v>
      </c>
      <c r="B203" s="93" t="s">
        <v>2099</v>
      </c>
      <c r="C203" s="93"/>
      <c r="D203" s="93">
        <v>0</v>
      </c>
      <c r="E203" s="93" t="s">
        <v>3803</v>
      </c>
      <c r="F203" s="93" t="s">
        <v>3780</v>
      </c>
      <c r="G203" s="93">
        <v>3</v>
      </c>
    </row>
    <row r="204" spans="1:7">
      <c r="A204" s="93" t="s">
        <v>3777</v>
      </c>
      <c r="B204" s="93" t="s">
        <v>3995</v>
      </c>
      <c r="C204" s="93"/>
      <c r="D204" s="93">
        <v>0</v>
      </c>
      <c r="E204" s="93" t="s">
        <v>3782</v>
      </c>
      <c r="F204" s="93" t="s">
        <v>3780</v>
      </c>
      <c r="G204" s="93">
        <v>3</v>
      </c>
    </row>
    <row r="205" spans="1:7">
      <c r="A205" s="93" t="s">
        <v>3777</v>
      </c>
      <c r="B205" s="93" t="s">
        <v>3996</v>
      </c>
      <c r="C205" s="93"/>
      <c r="D205" s="93">
        <v>0</v>
      </c>
      <c r="E205" s="93" t="s">
        <v>3791</v>
      </c>
      <c r="F205" s="93" t="s">
        <v>3780</v>
      </c>
      <c r="G205" s="93">
        <v>3</v>
      </c>
    </row>
    <row r="206" spans="1:7">
      <c r="A206" s="93" t="s">
        <v>3777</v>
      </c>
      <c r="B206" s="93" t="s">
        <v>3997</v>
      </c>
      <c r="C206" s="93"/>
      <c r="D206" s="93">
        <v>0</v>
      </c>
      <c r="E206" s="93" t="s">
        <v>3948</v>
      </c>
      <c r="F206" s="93" t="s">
        <v>3780</v>
      </c>
      <c r="G206" s="93">
        <v>3</v>
      </c>
    </row>
    <row r="207" spans="1:7">
      <c r="A207" s="93" t="s">
        <v>3777</v>
      </c>
      <c r="B207" s="93" t="s">
        <v>2103</v>
      </c>
      <c r="C207" s="93"/>
      <c r="D207" s="93">
        <v>0</v>
      </c>
      <c r="E207" s="93" t="s">
        <v>3803</v>
      </c>
      <c r="F207" s="93" t="s">
        <v>3780</v>
      </c>
      <c r="G207" s="93">
        <v>3</v>
      </c>
    </row>
    <row r="208" spans="1:7">
      <c r="A208" s="93" t="s">
        <v>3777</v>
      </c>
      <c r="B208" s="93" t="s">
        <v>3998</v>
      </c>
      <c r="C208" s="93"/>
      <c r="D208" s="93">
        <v>0</v>
      </c>
      <c r="E208" s="93" t="s">
        <v>3791</v>
      </c>
      <c r="F208" s="93" t="s">
        <v>3780</v>
      </c>
      <c r="G208" s="93">
        <v>3</v>
      </c>
    </row>
    <row r="209" spans="1:7">
      <c r="A209" s="93" t="s">
        <v>3777</v>
      </c>
      <c r="B209" s="93" t="s">
        <v>2105</v>
      </c>
      <c r="C209" s="93"/>
      <c r="D209" s="93">
        <v>0</v>
      </c>
      <c r="E209" s="93" t="s">
        <v>3999</v>
      </c>
      <c r="F209" s="93" t="s">
        <v>3780</v>
      </c>
      <c r="G209" s="93">
        <v>3</v>
      </c>
    </row>
    <row r="210" spans="1:7">
      <c r="A210" s="93" t="s">
        <v>3777</v>
      </c>
      <c r="B210" s="93" t="s">
        <v>4000</v>
      </c>
      <c r="C210" s="93"/>
      <c r="D210" s="93">
        <v>0</v>
      </c>
      <c r="E210" s="93" t="s">
        <v>3787</v>
      </c>
      <c r="F210" s="93" t="s">
        <v>3780</v>
      </c>
      <c r="G210" s="93">
        <v>3</v>
      </c>
    </row>
    <row r="211" spans="1:7">
      <c r="A211" s="93" t="s">
        <v>3777</v>
      </c>
      <c r="B211" s="93" t="s">
        <v>4001</v>
      </c>
      <c r="C211" s="93"/>
      <c r="D211" s="93">
        <v>0</v>
      </c>
      <c r="E211" s="93" t="s">
        <v>3791</v>
      </c>
      <c r="F211" s="93" t="s">
        <v>3780</v>
      </c>
      <c r="G211" s="93">
        <v>3</v>
      </c>
    </row>
    <row r="212" spans="1:7">
      <c r="A212" s="93" t="s">
        <v>3777</v>
      </c>
      <c r="B212" s="93" t="s">
        <v>4002</v>
      </c>
      <c r="C212" s="93"/>
      <c r="D212" s="93">
        <v>0</v>
      </c>
      <c r="E212" s="93" t="s">
        <v>4003</v>
      </c>
      <c r="F212" s="93" t="s">
        <v>3780</v>
      </c>
      <c r="G212" s="93">
        <v>3</v>
      </c>
    </row>
    <row r="213" spans="1:7">
      <c r="A213" s="93" t="s">
        <v>3777</v>
      </c>
      <c r="B213" s="93" t="s">
        <v>4004</v>
      </c>
      <c r="C213" s="93"/>
      <c r="D213" s="93">
        <v>0</v>
      </c>
      <c r="E213" s="93" t="s">
        <v>3989</v>
      </c>
      <c r="F213" s="93" t="s">
        <v>3780</v>
      </c>
      <c r="G213" s="93">
        <v>3</v>
      </c>
    </row>
    <row r="214" spans="1:7">
      <c r="A214" s="93" t="s">
        <v>3777</v>
      </c>
      <c r="B214" s="93" t="s">
        <v>2109</v>
      </c>
      <c r="C214" s="93"/>
      <c r="D214" s="93">
        <v>0</v>
      </c>
      <c r="E214" s="93" t="s">
        <v>3847</v>
      </c>
      <c r="F214" s="93" t="s">
        <v>3780</v>
      </c>
      <c r="G214" s="93">
        <v>3</v>
      </c>
    </row>
    <row r="215" spans="1:7">
      <c r="A215" s="93" t="s">
        <v>3777</v>
      </c>
      <c r="B215" s="93" t="s">
        <v>4005</v>
      </c>
      <c r="C215" s="93"/>
      <c r="D215" s="93">
        <v>0</v>
      </c>
      <c r="E215" s="93" t="s">
        <v>4006</v>
      </c>
      <c r="F215" s="93" t="s">
        <v>3780</v>
      </c>
      <c r="G215" s="93">
        <v>3</v>
      </c>
    </row>
    <row r="216" spans="1:7">
      <c r="A216" s="93" t="s">
        <v>3777</v>
      </c>
      <c r="B216" s="93" t="s">
        <v>4007</v>
      </c>
      <c r="C216" s="93"/>
      <c r="D216" s="93">
        <v>0</v>
      </c>
      <c r="E216" s="93" t="s">
        <v>3796</v>
      </c>
      <c r="F216" s="93" t="s">
        <v>3780</v>
      </c>
      <c r="G216" s="93">
        <v>3</v>
      </c>
    </row>
    <row r="217" spans="1:7">
      <c r="A217" s="93" t="s">
        <v>3777</v>
      </c>
      <c r="B217" s="93" t="s">
        <v>4008</v>
      </c>
      <c r="C217" s="93"/>
      <c r="D217" s="93">
        <v>0</v>
      </c>
      <c r="E217" s="93" t="s">
        <v>3787</v>
      </c>
      <c r="F217" s="93" t="s">
        <v>3780</v>
      </c>
      <c r="G217" s="93">
        <v>3</v>
      </c>
    </row>
    <row r="218" spans="1:7">
      <c r="A218" s="93" t="s">
        <v>3777</v>
      </c>
      <c r="B218" s="93" t="s">
        <v>4009</v>
      </c>
      <c r="C218" s="93"/>
      <c r="D218" s="93">
        <v>0</v>
      </c>
      <c r="E218" s="93" t="s">
        <v>4010</v>
      </c>
      <c r="F218" s="93" t="s">
        <v>3780</v>
      </c>
      <c r="G218" s="93">
        <v>3</v>
      </c>
    </row>
    <row r="219" spans="1:7">
      <c r="A219" s="93" t="s">
        <v>3777</v>
      </c>
      <c r="B219" s="93" t="s">
        <v>4011</v>
      </c>
      <c r="C219" s="93"/>
      <c r="D219" s="93">
        <v>0</v>
      </c>
      <c r="E219" s="93" t="s">
        <v>4012</v>
      </c>
      <c r="F219" s="93" t="s">
        <v>3780</v>
      </c>
      <c r="G219" s="93">
        <v>3</v>
      </c>
    </row>
    <row r="220" spans="1:7">
      <c r="A220" s="93" t="s">
        <v>3777</v>
      </c>
      <c r="B220" s="93" t="s">
        <v>4013</v>
      </c>
      <c r="C220" s="93"/>
      <c r="D220" s="93">
        <v>0</v>
      </c>
      <c r="E220" s="93" t="s">
        <v>4012</v>
      </c>
      <c r="F220" s="93" t="s">
        <v>3780</v>
      </c>
      <c r="G220" s="93">
        <v>3</v>
      </c>
    </row>
    <row r="221" spans="1:7">
      <c r="A221" s="93" t="s">
        <v>3777</v>
      </c>
      <c r="B221" s="93" t="s">
        <v>4014</v>
      </c>
      <c r="C221" s="93"/>
      <c r="D221" s="93">
        <v>0</v>
      </c>
      <c r="E221" s="93" t="s">
        <v>3794</v>
      </c>
      <c r="F221" s="93" t="s">
        <v>3780</v>
      </c>
      <c r="G221" s="93">
        <v>3</v>
      </c>
    </row>
    <row r="222" spans="1:7">
      <c r="A222" s="93" t="s">
        <v>3777</v>
      </c>
      <c r="B222" s="93" t="s">
        <v>4015</v>
      </c>
      <c r="C222" s="93"/>
      <c r="D222" s="93">
        <v>0</v>
      </c>
      <c r="E222" s="93" t="s">
        <v>3794</v>
      </c>
      <c r="F222" s="93" t="s">
        <v>3780</v>
      </c>
      <c r="G222" s="93">
        <v>3</v>
      </c>
    </row>
    <row r="223" spans="1:7">
      <c r="A223" s="93" t="s">
        <v>3777</v>
      </c>
      <c r="B223" s="93" t="s">
        <v>4016</v>
      </c>
      <c r="C223" s="93"/>
      <c r="D223" s="93">
        <v>0</v>
      </c>
      <c r="E223" s="93" t="s">
        <v>4017</v>
      </c>
      <c r="F223" s="93" t="s">
        <v>3780</v>
      </c>
      <c r="G223" s="93">
        <v>3</v>
      </c>
    </row>
    <row r="224" spans="1:7">
      <c r="A224" s="93" t="s">
        <v>3777</v>
      </c>
      <c r="B224" s="93" t="s">
        <v>2121</v>
      </c>
      <c r="C224" s="93"/>
      <c r="D224" s="93">
        <v>0</v>
      </c>
      <c r="E224" s="93" t="s">
        <v>3810</v>
      </c>
      <c r="F224" s="93" t="s">
        <v>3780</v>
      </c>
      <c r="G224" s="93">
        <v>3</v>
      </c>
    </row>
    <row r="225" spans="1:7">
      <c r="A225" s="93" t="s">
        <v>3777</v>
      </c>
      <c r="B225" s="93" t="s">
        <v>2122</v>
      </c>
      <c r="C225" s="93"/>
      <c r="D225" s="93">
        <v>0</v>
      </c>
      <c r="E225" s="93" t="s">
        <v>3810</v>
      </c>
      <c r="F225" s="93" t="s">
        <v>3780</v>
      </c>
      <c r="G225" s="93">
        <v>3</v>
      </c>
    </row>
    <row r="226" spans="1:7">
      <c r="A226" s="93" t="s">
        <v>3777</v>
      </c>
      <c r="B226" s="93" t="s">
        <v>4018</v>
      </c>
      <c r="C226" s="93"/>
      <c r="D226" s="93">
        <v>0</v>
      </c>
      <c r="E226" s="93" t="s">
        <v>3787</v>
      </c>
      <c r="F226" s="93" t="s">
        <v>3780</v>
      </c>
      <c r="G226" s="93">
        <v>3</v>
      </c>
    </row>
    <row r="227" spans="1:7">
      <c r="A227" s="93" t="s">
        <v>3777</v>
      </c>
      <c r="B227" s="93" t="s">
        <v>4019</v>
      </c>
      <c r="C227" s="93"/>
      <c r="D227" s="93">
        <v>0</v>
      </c>
      <c r="E227" s="93" t="s">
        <v>3787</v>
      </c>
      <c r="F227" s="93" t="s">
        <v>3780</v>
      </c>
      <c r="G227" s="93">
        <v>3</v>
      </c>
    </row>
    <row r="228" spans="1:7">
      <c r="A228" s="93" t="s">
        <v>3777</v>
      </c>
      <c r="B228" s="93" t="s">
        <v>4020</v>
      </c>
      <c r="C228" s="93"/>
      <c r="D228" s="93">
        <v>0</v>
      </c>
      <c r="E228" s="93" t="s">
        <v>4021</v>
      </c>
      <c r="F228" s="93" t="s">
        <v>3780</v>
      </c>
      <c r="G228" s="93">
        <v>3</v>
      </c>
    </row>
    <row r="229" spans="1:7">
      <c r="A229" s="93" t="s">
        <v>3777</v>
      </c>
      <c r="B229" s="93" t="s">
        <v>2129</v>
      </c>
      <c r="C229" s="93"/>
      <c r="D229" s="93">
        <v>0</v>
      </c>
      <c r="E229" s="93" t="s">
        <v>1157</v>
      </c>
      <c r="F229" s="93" t="s">
        <v>3780</v>
      </c>
      <c r="G229" s="93">
        <v>3</v>
      </c>
    </row>
    <row r="230" spans="1:7">
      <c r="A230" s="93" t="s">
        <v>3777</v>
      </c>
      <c r="B230" s="93" t="s">
        <v>4022</v>
      </c>
      <c r="C230" s="93"/>
      <c r="D230" s="93">
        <v>0</v>
      </c>
      <c r="E230" s="93" t="s">
        <v>3929</v>
      </c>
      <c r="F230" s="93" t="s">
        <v>3780</v>
      </c>
      <c r="G230" s="93">
        <v>3</v>
      </c>
    </row>
    <row r="231" spans="1:7">
      <c r="A231" s="93" t="s">
        <v>3777</v>
      </c>
      <c r="B231" s="93" t="s">
        <v>4023</v>
      </c>
      <c r="C231" s="93"/>
      <c r="D231" s="93">
        <v>0</v>
      </c>
      <c r="E231" s="93" t="s">
        <v>3782</v>
      </c>
      <c r="F231" s="93" t="s">
        <v>3780</v>
      </c>
      <c r="G231" s="93">
        <v>3</v>
      </c>
    </row>
    <row r="232" spans="1:7">
      <c r="A232" s="93" t="s">
        <v>3777</v>
      </c>
      <c r="B232" s="93" t="s">
        <v>4024</v>
      </c>
      <c r="C232" s="93"/>
      <c r="D232" s="93">
        <v>0</v>
      </c>
      <c r="E232" s="93" t="s">
        <v>3782</v>
      </c>
      <c r="F232" s="93" t="s">
        <v>3780</v>
      </c>
      <c r="G232" s="93">
        <v>3</v>
      </c>
    </row>
    <row r="233" spans="1:7">
      <c r="A233" s="93" t="s">
        <v>3777</v>
      </c>
      <c r="B233" s="93" t="s">
        <v>4025</v>
      </c>
      <c r="C233" s="93"/>
      <c r="D233" s="93">
        <v>0</v>
      </c>
      <c r="E233" s="93" t="s">
        <v>3791</v>
      </c>
      <c r="F233" s="93" t="s">
        <v>3780</v>
      </c>
      <c r="G233" s="93">
        <v>3</v>
      </c>
    </row>
    <row r="234" spans="1:7">
      <c r="A234" s="93" t="s">
        <v>3777</v>
      </c>
      <c r="B234" s="93" t="s">
        <v>4026</v>
      </c>
      <c r="C234" s="93"/>
      <c r="D234" s="93">
        <v>0</v>
      </c>
      <c r="E234" s="93" t="s">
        <v>3791</v>
      </c>
      <c r="F234" s="93" t="s">
        <v>3780</v>
      </c>
      <c r="G234" s="93">
        <v>3</v>
      </c>
    </row>
    <row r="235" spans="1:7">
      <c r="A235" s="93" t="s">
        <v>3777</v>
      </c>
      <c r="B235" s="93" t="s">
        <v>4027</v>
      </c>
      <c r="C235" s="93"/>
      <c r="D235" s="93">
        <v>0</v>
      </c>
      <c r="E235" s="93" t="s">
        <v>3791</v>
      </c>
      <c r="F235" s="93" t="s">
        <v>3780</v>
      </c>
      <c r="G235" s="93">
        <v>3</v>
      </c>
    </row>
    <row r="236" spans="1:7">
      <c r="A236" s="93" t="s">
        <v>3777</v>
      </c>
      <c r="B236" s="93" t="s">
        <v>4028</v>
      </c>
      <c r="C236" s="93"/>
      <c r="D236" s="93">
        <v>0</v>
      </c>
      <c r="E236" s="93" t="s">
        <v>3791</v>
      </c>
      <c r="F236" s="93" t="s">
        <v>3780</v>
      </c>
      <c r="G236" s="93">
        <v>3</v>
      </c>
    </row>
    <row r="237" spans="1:7">
      <c r="A237" s="93" t="s">
        <v>3777</v>
      </c>
      <c r="B237" s="93" t="s">
        <v>4029</v>
      </c>
      <c r="C237" s="93"/>
      <c r="D237" s="93">
        <v>0</v>
      </c>
      <c r="E237" s="93" t="s">
        <v>3791</v>
      </c>
      <c r="F237" s="93" t="s">
        <v>3780</v>
      </c>
      <c r="G237" s="93">
        <v>3</v>
      </c>
    </row>
    <row r="238" spans="1:7">
      <c r="A238" s="93" t="s">
        <v>3777</v>
      </c>
      <c r="B238" s="93" t="s">
        <v>2132</v>
      </c>
      <c r="C238" s="93"/>
      <c r="D238" s="93">
        <v>0</v>
      </c>
      <c r="E238" s="93" t="s">
        <v>3803</v>
      </c>
      <c r="F238" s="93" t="s">
        <v>3780</v>
      </c>
      <c r="G238" s="93">
        <v>3</v>
      </c>
    </row>
    <row r="239" spans="1:7">
      <c r="A239" s="93" t="s">
        <v>3777</v>
      </c>
      <c r="B239" s="93" t="s">
        <v>4030</v>
      </c>
      <c r="C239" s="93"/>
      <c r="D239" s="93">
        <v>0</v>
      </c>
      <c r="E239" s="93" t="s">
        <v>3782</v>
      </c>
      <c r="F239" s="93" t="s">
        <v>3780</v>
      </c>
      <c r="G239" s="93">
        <v>3</v>
      </c>
    </row>
    <row r="240" spans="1:7">
      <c r="A240" s="93" t="s">
        <v>3777</v>
      </c>
      <c r="B240" s="93" t="s">
        <v>4031</v>
      </c>
      <c r="C240" s="93"/>
      <c r="D240" s="93">
        <v>0</v>
      </c>
      <c r="E240" s="93" t="s">
        <v>3787</v>
      </c>
      <c r="F240" s="93" t="s">
        <v>3780</v>
      </c>
      <c r="G240" s="93">
        <v>3</v>
      </c>
    </row>
    <row r="241" spans="1:7">
      <c r="A241" s="93" t="s">
        <v>3777</v>
      </c>
      <c r="B241" s="93" t="s">
        <v>2137</v>
      </c>
      <c r="C241" s="93"/>
      <c r="D241" s="93">
        <v>0</v>
      </c>
      <c r="E241" s="93" t="s">
        <v>3803</v>
      </c>
      <c r="F241" s="93" t="s">
        <v>3780</v>
      </c>
      <c r="G241" s="93">
        <v>3</v>
      </c>
    </row>
    <row r="242" spans="1:7">
      <c r="A242" s="93" t="s">
        <v>3777</v>
      </c>
      <c r="B242" s="93" t="s">
        <v>4032</v>
      </c>
      <c r="C242" s="93"/>
      <c r="D242" s="93">
        <v>0</v>
      </c>
      <c r="E242" s="93" t="s">
        <v>3787</v>
      </c>
      <c r="F242" s="93" t="s">
        <v>3780</v>
      </c>
      <c r="G242" s="93">
        <v>3</v>
      </c>
    </row>
    <row r="243" spans="1:7">
      <c r="A243" s="93" t="s">
        <v>3777</v>
      </c>
      <c r="B243" s="93" t="s">
        <v>2140</v>
      </c>
      <c r="C243" s="93"/>
      <c r="D243" s="93">
        <v>0</v>
      </c>
      <c r="E243" s="93" t="s">
        <v>3803</v>
      </c>
      <c r="F243" s="93" t="s">
        <v>3780</v>
      </c>
      <c r="G243" s="93">
        <v>3</v>
      </c>
    </row>
    <row r="244" spans="1:7">
      <c r="A244" s="93" t="s">
        <v>3777</v>
      </c>
      <c r="B244" s="93" t="s">
        <v>4033</v>
      </c>
      <c r="C244" s="93"/>
      <c r="D244" s="93">
        <v>0</v>
      </c>
      <c r="E244" s="93" t="s">
        <v>3802</v>
      </c>
      <c r="F244" s="93" t="s">
        <v>3780</v>
      </c>
      <c r="G244" s="93">
        <v>3</v>
      </c>
    </row>
    <row r="245" spans="1:7">
      <c r="A245" s="93" t="s">
        <v>3777</v>
      </c>
      <c r="B245" s="93" t="s">
        <v>4034</v>
      </c>
      <c r="C245" s="93"/>
      <c r="D245" s="93">
        <v>0</v>
      </c>
      <c r="E245" s="93" t="s">
        <v>3787</v>
      </c>
      <c r="F245" s="93" t="s">
        <v>3780</v>
      </c>
      <c r="G245" s="93">
        <v>3</v>
      </c>
    </row>
    <row r="246" spans="1:7">
      <c r="A246" s="93" t="s">
        <v>3777</v>
      </c>
      <c r="B246" s="93" t="s">
        <v>4035</v>
      </c>
      <c r="C246" s="93"/>
      <c r="D246" s="93">
        <v>0</v>
      </c>
      <c r="E246" s="93" t="s">
        <v>3943</v>
      </c>
      <c r="F246" s="93" t="s">
        <v>3780</v>
      </c>
      <c r="G246" s="93">
        <v>3</v>
      </c>
    </row>
    <row r="247" spans="1:7">
      <c r="A247" s="93" t="s">
        <v>3777</v>
      </c>
      <c r="B247" s="93" t="s">
        <v>4036</v>
      </c>
      <c r="C247" s="93"/>
      <c r="D247" s="93">
        <v>0</v>
      </c>
      <c r="E247" s="93" t="s">
        <v>3787</v>
      </c>
      <c r="F247" s="93" t="s">
        <v>3780</v>
      </c>
      <c r="G247" s="93">
        <v>3</v>
      </c>
    </row>
    <row r="248" spans="1:7">
      <c r="A248" s="93" t="s">
        <v>3777</v>
      </c>
      <c r="B248" s="93" t="s">
        <v>4037</v>
      </c>
      <c r="C248" s="93"/>
      <c r="D248" s="93">
        <v>0</v>
      </c>
      <c r="E248" s="93" t="s">
        <v>4012</v>
      </c>
      <c r="F248" s="93" t="s">
        <v>3780</v>
      </c>
      <c r="G248" s="93">
        <v>3</v>
      </c>
    </row>
    <row r="249" spans="1:7">
      <c r="A249" s="93" t="s">
        <v>3777</v>
      </c>
      <c r="B249" s="93" t="s">
        <v>4038</v>
      </c>
      <c r="C249" s="93"/>
      <c r="D249" s="93">
        <v>0</v>
      </c>
      <c r="E249" s="93" t="s">
        <v>3919</v>
      </c>
      <c r="F249" s="93" t="s">
        <v>3780</v>
      </c>
      <c r="G249" s="93">
        <v>3</v>
      </c>
    </row>
    <row r="250" spans="1:7">
      <c r="A250" s="93" t="s">
        <v>3777</v>
      </c>
      <c r="B250" s="93" t="s">
        <v>4039</v>
      </c>
      <c r="C250" s="93"/>
      <c r="D250" s="93">
        <v>0</v>
      </c>
      <c r="E250" s="93" t="s">
        <v>3794</v>
      </c>
      <c r="F250" s="93" t="s">
        <v>3780</v>
      </c>
      <c r="G250" s="93">
        <v>3</v>
      </c>
    </row>
    <row r="251" spans="1:7">
      <c r="A251" s="93" t="s">
        <v>3777</v>
      </c>
      <c r="B251" s="93" t="s">
        <v>4040</v>
      </c>
      <c r="C251" s="93"/>
      <c r="D251" s="93">
        <v>0</v>
      </c>
      <c r="E251" s="93" t="s">
        <v>3943</v>
      </c>
      <c r="F251" s="93" t="s">
        <v>3780</v>
      </c>
      <c r="G251" s="93">
        <v>3</v>
      </c>
    </row>
    <row r="252" spans="1:7">
      <c r="A252" s="93" t="s">
        <v>3777</v>
      </c>
      <c r="B252" s="93" t="s">
        <v>4041</v>
      </c>
      <c r="C252" s="93"/>
      <c r="D252" s="93">
        <v>0</v>
      </c>
      <c r="E252" s="93" t="s">
        <v>3794</v>
      </c>
      <c r="F252" s="93" t="s">
        <v>3780</v>
      </c>
      <c r="G252" s="93">
        <v>3</v>
      </c>
    </row>
    <row r="253" spans="1:7">
      <c r="A253" s="93" t="s">
        <v>3777</v>
      </c>
      <c r="B253" s="93" t="s">
        <v>2150</v>
      </c>
      <c r="C253" s="93"/>
      <c r="D253" s="93">
        <v>0</v>
      </c>
      <c r="E253" s="93" t="s">
        <v>3858</v>
      </c>
      <c r="F253" s="93" t="s">
        <v>3780</v>
      </c>
      <c r="G253" s="93">
        <v>3</v>
      </c>
    </row>
    <row r="254" spans="1:7">
      <c r="A254" s="93" t="s">
        <v>3777</v>
      </c>
      <c r="B254" s="93" t="s">
        <v>4042</v>
      </c>
      <c r="C254" s="93"/>
      <c r="D254" s="93">
        <v>0</v>
      </c>
      <c r="E254" s="93" t="s">
        <v>3787</v>
      </c>
      <c r="F254" s="93" t="s">
        <v>3780</v>
      </c>
      <c r="G254" s="93">
        <v>3</v>
      </c>
    </row>
    <row r="255" spans="1:7">
      <c r="A255" s="93" t="s">
        <v>3777</v>
      </c>
      <c r="B255" s="93" t="s">
        <v>2153</v>
      </c>
      <c r="C255" s="93"/>
      <c r="D255" s="93">
        <v>0</v>
      </c>
      <c r="E255" s="93" t="s">
        <v>3803</v>
      </c>
      <c r="F255" s="93" t="s">
        <v>3780</v>
      </c>
      <c r="G255" s="93">
        <v>3</v>
      </c>
    </row>
    <row r="256" spans="1:7">
      <c r="A256" s="93" t="s">
        <v>3777</v>
      </c>
      <c r="B256" s="93" t="s">
        <v>4043</v>
      </c>
      <c r="C256" s="93"/>
      <c r="D256" s="93">
        <v>0</v>
      </c>
      <c r="E256" s="93" t="s">
        <v>3782</v>
      </c>
      <c r="F256" s="93" t="s">
        <v>3780</v>
      </c>
      <c r="G256" s="93">
        <v>3</v>
      </c>
    </row>
    <row r="257" spans="1:7">
      <c r="A257" s="93" t="s">
        <v>3777</v>
      </c>
      <c r="B257" s="93" t="s">
        <v>4044</v>
      </c>
      <c r="C257" s="93"/>
      <c r="D257" s="93">
        <v>0</v>
      </c>
      <c r="E257" s="93" t="s">
        <v>3787</v>
      </c>
      <c r="F257" s="93" t="s">
        <v>3780</v>
      </c>
      <c r="G257" s="93">
        <v>3</v>
      </c>
    </row>
    <row r="258" spans="1:7">
      <c r="A258" s="93" t="s">
        <v>3777</v>
      </c>
      <c r="B258" s="93" t="s">
        <v>4045</v>
      </c>
      <c r="C258" s="93"/>
      <c r="D258" s="93">
        <v>0</v>
      </c>
      <c r="E258" s="93" t="s">
        <v>3787</v>
      </c>
      <c r="F258" s="93" t="s">
        <v>3780</v>
      </c>
      <c r="G258" s="93">
        <v>3</v>
      </c>
    </row>
    <row r="259" spans="1:7">
      <c r="A259" s="93" t="s">
        <v>3777</v>
      </c>
      <c r="B259" s="93" t="s">
        <v>2182</v>
      </c>
      <c r="C259" s="93"/>
      <c r="D259" s="93">
        <v>0</v>
      </c>
      <c r="E259" s="93" t="s">
        <v>3872</v>
      </c>
      <c r="F259" s="93" t="s">
        <v>3780</v>
      </c>
      <c r="G259" s="93">
        <v>3</v>
      </c>
    </row>
    <row r="260" spans="1:7">
      <c r="A260" s="93" t="s">
        <v>3777</v>
      </c>
      <c r="B260" s="93" t="s">
        <v>2184</v>
      </c>
      <c r="C260" s="93"/>
      <c r="D260" s="93">
        <v>0</v>
      </c>
      <c r="E260" s="93" t="s">
        <v>3872</v>
      </c>
      <c r="F260" s="93" t="s">
        <v>3780</v>
      </c>
      <c r="G260" s="93">
        <v>3</v>
      </c>
    </row>
    <row r="261" spans="1:7">
      <c r="A261" s="93" t="s">
        <v>3777</v>
      </c>
      <c r="B261" s="93" t="s">
        <v>2185</v>
      </c>
      <c r="C261" s="93"/>
      <c r="D261" s="93">
        <v>0</v>
      </c>
      <c r="E261" s="93" t="s">
        <v>3872</v>
      </c>
      <c r="F261" s="93" t="s">
        <v>3780</v>
      </c>
      <c r="G261" s="93">
        <v>3</v>
      </c>
    </row>
    <row r="262" spans="1:7">
      <c r="A262" s="93" t="s">
        <v>3777</v>
      </c>
      <c r="B262" s="93" t="s">
        <v>2186</v>
      </c>
      <c r="C262" s="93"/>
      <c r="D262" s="93">
        <v>0</v>
      </c>
      <c r="E262" s="93" t="s">
        <v>3803</v>
      </c>
      <c r="F262" s="93" t="s">
        <v>3780</v>
      </c>
      <c r="G262" s="93">
        <v>3</v>
      </c>
    </row>
    <row r="263" spans="1:7">
      <c r="A263" s="93" t="s">
        <v>3777</v>
      </c>
      <c r="B263" s="93" t="s">
        <v>4046</v>
      </c>
      <c r="C263" s="93"/>
      <c r="D263" s="93">
        <v>0</v>
      </c>
      <c r="E263" s="93" t="s">
        <v>3787</v>
      </c>
      <c r="F263" s="93" t="s">
        <v>3780</v>
      </c>
      <c r="G263" s="93">
        <v>3</v>
      </c>
    </row>
    <row r="264" spans="1:7">
      <c r="A264" s="93" t="s">
        <v>3777</v>
      </c>
      <c r="B264" s="93" t="s">
        <v>2188</v>
      </c>
      <c r="C264" s="93"/>
      <c r="D264" s="93">
        <v>0</v>
      </c>
      <c r="E264" s="93" t="s">
        <v>3999</v>
      </c>
      <c r="F264" s="93" t="s">
        <v>3780</v>
      </c>
      <c r="G264" s="93">
        <v>3</v>
      </c>
    </row>
    <row r="265" spans="1:7">
      <c r="A265" s="93" t="s">
        <v>3777</v>
      </c>
      <c r="B265" s="93" t="s">
        <v>4047</v>
      </c>
      <c r="C265" s="93"/>
      <c r="D265" s="93">
        <v>0</v>
      </c>
      <c r="E265" s="93" t="s">
        <v>3787</v>
      </c>
      <c r="F265" s="93" t="s">
        <v>3780</v>
      </c>
      <c r="G265" s="93">
        <v>3</v>
      </c>
    </row>
    <row r="266" spans="1:7">
      <c r="A266" s="93" t="s">
        <v>3777</v>
      </c>
      <c r="B266" s="93" t="s">
        <v>4048</v>
      </c>
      <c r="C266" s="93"/>
      <c r="D266" s="93">
        <v>0</v>
      </c>
      <c r="E266" s="93" t="s">
        <v>3791</v>
      </c>
      <c r="F266" s="93" t="s">
        <v>3780</v>
      </c>
      <c r="G266" s="93">
        <v>3</v>
      </c>
    </row>
    <row r="267" spans="1:7">
      <c r="A267" s="93" t="s">
        <v>3777</v>
      </c>
      <c r="B267" s="93" t="s">
        <v>4049</v>
      </c>
      <c r="C267" s="93"/>
      <c r="D267" s="93">
        <v>0</v>
      </c>
      <c r="E267" s="93" t="s">
        <v>3791</v>
      </c>
      <c r="F267" s="93" t="s">
        <v>3780</v>
      </c>
      <c r="G267" s="93">
        <v>3</v>
      </c>
    </row>
    <row r="268" spans="1:7">
      <c r="A268" s="93" t="s">
        <v>3777</v>
      </c>
      <c r="B268" s="93" t="s">
        <v>4050</v>
      </c>
      <c r="C268" s="93"/>
      <c r="D268" s="93">
        <v>0</v>
      </c>
      <c r="E268" s="93" t="s">
        <v>3791</v>
      </c>
      <c r="F268" s="93" t="s">
        <v>3780</v>
      </c>
      <c r="G268" s="93">
        <v>3</v>
      </c>
    </row>
    <row r="269" spans="1:7">
      <c r="A269" s="93" t="s">
        <v>3777</v>
      </c>
      <c r="B269" s="93" t="s">
        <v>4051</v>
      </c>
      <c r="C269" s="93"/>
      <c r="D269" s="93">
        <v>0</v>
      </c>
      <c r="E269" s="93" t="s">
        <v>3785</v>
      </c>
      <c r="F269" s="93" t="s">
        <v>3780</v>
      </c>
      <c r="G269" s="93">
        <v>3</v>
      </c>
    </row>
    <row r="270" spans="1:7">
      <c r="A270" s="93" t="s">
        <v>3777</v>
      </c>
      <c r="B270" s="93" t="s">
        <v>4052</v>
      </c>
      <c r="C270" s="93"/>
      <c r="D270" s="93">
        <v>0</v>
      </c>
      <c r="E270" s="93" t="s">
        <v>3837</v>
      </c>
      <c r="F270" s="93" t="s">
        <v>3780</v>
      </c>
      <c r="G270" s="93">
        <v>3</v>
      </c>
    </row>
    <row r="271" spans="1:7">
      <c r="A271" s="93" t="s">
        <v>3777</v>
      </c>
      <c r="B271" s="93" t="s">
        <v>4053</v>
      </c>
      <c r="C271" s="93"/>
      <c r="D271" s="93">
        <v>0</v>
      </c>
      <c r="E271" s="93" t="s">
        <v>3964</v>
      </c>
      <c r="F271" s="93" t="s">
        <v>3780</v>
      </c>
      <c r="G271" s="93">
        <v>3</v>
      </c>
    </row>
    <row r="272" spans="1:7">
      <c r="A272" s="93" t="s">
        <v>3777</v>
      </c>
      <c r="B272" s="93" t="s">
        <v>4054</v>
      </c>
      <c r="C272" s="93"/>
      <c r="D272" s="93">
        <v>0</v>
      </c>
      <c r="E272" s="93" t="s">
        <v>3794</v>
      </c>
      <c r="F272" s="93" t="s">
        <v>3780</v>
      </c>
      <c r="G272" s="93">
        <v>3</v>
      </c>
    </row>
    <row r="273" spans="1:7">
      <c r="A273" s="93" t="s">
        <v>3777</v>
      </c>
      <c r="B273" s="93" t="s">
        <v>2209</v>
      </c>
      <c r="C273" s="93"/>
      <c r="D273" s="93">
        <v>0</v>
      </c>
      <c r="E273" s="93" t="s">
        <v>3858</v>
      </c>
      <c r="F273" s="93" t="s">
        <v>3780</v>
      </c>
      <c r="G273" s="93">
        <v>3</v>
      </c>
    </row>
    <row r="274" spans="1:7">
      <c r="A274" s="93" t="s">
        <v>3777</v>
      </c>
      <c r="B274" s="93" t="s">
        <v>4055</v>
      </c>
      <c r="C274" s="93"/>
      <c r="D274" s="93">
        <v>0</v>
      </c>
      <c r="E274" s="93" t="s">
        <v>4056</v>
      </c>
      <c r="F274" s="93" t="s">
        <v>3780</v>
      </c>
      <c r="G274" s="93">
        <v>3</v>
      </c>
    </row>
    <row r="275" spans="1:7">
      <c r="A275" s="93" t="s">
        <v>3777</v>
      </c>
      <c r="B275" s="93" t="s">
        <v>4057</v>
      </c>
      <c r="C275" s="93"/>
      <c r="D275" s="93">
        <v>0</v>
      </c>
      <c r="E275" s="93" t="s">
        <v>4056</v>
      </c>
      <c r="F275" s="93" t="s">
        <v>3780</v>
      </c>
      <c r="G275" s="93">
        <v>3</v>
      </c>
    </row>
    <row r="276" spans="1:7">
      <c r="A276" s="93" t="s">
        <v>3777</v>
      </c>
      <c r="B276" s="93" t="s">
        <v>4058</v>
      </c>
      <c r="C276" s="93"/>
      <c r="D276" s="93">
        <v>0</v>
      </c>
      <c r="E276" s="93" t="s">
        <v>4056</v>
      </c>
      <c r="F276" s="93" t="s">
        <v>3780</v>
      </c>
      <c r="G276" s="93">
        <v>3</v>
      </c>
    </row>
    <row r="277" spans="1:7">
      <c r="A277" s="93" t="s">
        <v>3777</v>
      </c>
      <c r="B277" s="93" t="s">
        <v>4059</v>
      </c>
      <c r="C277" s="93"/>
      <c r="D277" s="93">
        <v>0</v>
      </c>
      <c r="E277" s="93" t="s">
        <v>3791</v>
      </c>
      <c r="F277" s="93" t="s">
        <v>3780</v>
      </c>
      <c r="G277" s="93">
        <v>3</v>
      </c>
    </row>
    <row r="278" spans="1:7">
      <c r="A278" s="93" t="s">
        <v>3777</v>
      </c>
      <c r="B278" s="93" t="s">
        <v>4060</v>
      </c>
      <c r="C278" s="93"/>
      <c r="D278" s="93">
        <v>0</v>
      </c>
      <c r="E278" s="93" t="s">
        <v>3791</v>
      </c>
      <c r="F278" s="93" t="s">
        <v>3780</v>
      </c>
      <c r="G278" s="93">
        <v>3</v>
      </c>
    </row>
    <row r="279" spans="1:7">
      <c r="A279" s="93" t="s">
        <v>3777</v>
      </c>
      <c r="B279" s="93" t="s">
        <v>4061</v>
      </c>
      <c r="C279" s="93"/>
      <c r="D279" s="93">
        <v>0</v>
      </c>
      <c r="E279" s="93" t="s">
        <v>3915</v>
      </c>
      <c r="F279" s="93" t="s">
        <v>3780</v>
      </c>
      <c r="G279" s="93">
        <v>3</v>
      </c>
    </row>
    <row r="280" spans="1:7">
      <c r="A280" s="93" t="s">
        <v>3777</v>
      </c>
      <c r="B280" s="93" t="s">
        <v>4062</v>
      </c>
      <c r="C280" s="93"/>
      <c r="D280" s="93">
        <v>0</v>
      </c>
      <c r="E280" s="93" t="s">
        <v>3917</v>
      </c>
      <c r="F280" s="93" t="s">
        <v>3780</v>
      </c>
      <c r="G280" s="93">
        <v>3</v>
      </c>
    </row>
    <row r="281" spans="1:7">
      <c r="A281" s="93" t="s">
        <v>3777</v>
      </c>
      <c r="B281" s="93" t="s">
        <v>4063</v>
      </c>
      <c r="C281" s="93"/>
      <c r="D281" s="93">
        <v>0</v>
      </c>
      <c r="E281" s="93" t="s">
        <v>3791</v>
      </c>
      <c r="F281" s="93" t="s">
        <v>3780</v>
      </c>
      <c r="G281" s="93">
        <v>3</v>
      </c>
    </row>
    <row r="282" spans="1:7">
      <c r="A282" s="93" t="s">
        <v>3777</v>
      </c>
      <c r="B282" s="93" t="s">
        <v>4064</v>
      </c>
      <c r="C282" s="93"/>
      <c r="D282" s="93">
        <v>0</v>
      </c>
      <c r="E282" s="93" t="s">
        <v>3802</v>
      </c>
      <c r="F282" s="93" t="s">
        <v>3780</v>
      </c>
      <c r="G282" s="93">
        <v>3</v>
      </c>
    </row>
    <row r="283" spans="1:7">
      <c r="A283" s="93" t="s">
        <v>3777</v>
      </c>
      <c r="B283" s="93" t="s">
        <v>4065</v>
      </c>
      <c r="C283" s="93"/>
      <c r="D283" s="93">
        <v>0</v>
      </c>
      <c r="E283" s="93" t="s">
        <v>3969</v>
      </c>
      <c r="F283" s="93" t="s">
        <v>3780</v>
      </c>
      <c r="G283" s="93">
        <v>3</v>
      </c>
    </row>
    <row r="284" spans="1:7">
      <c r="A284" s="93" t="s">
        <v>3777</v>
      </c>
      <c r="B284" s="93" t="s">
        <v>4066</v>
      </c>
      <c r="C284" s="93"/>
      <c r="D284" s="93">
        <v>0</v>
      </c>
      <c r="E284" s="93" t="s">
        <v>3969</v>
      </c>
      <c r="F284" s="93" t="s">
        <v>3780</v>
      </c>
      <c r="G284" s="93">
        <v>3</v>
      </c>
    </row>
    <row r="285" spans="1:7">
      <c r="A285" s="93" t="s">
        <v>3777</v>
      </c>
      <c r="B285" s="93" t="s">
        <v>4067</v>
      </c>
      <c r="C285" s="93"/>
      <c r="D285" s="93">
        <v>0</v>
      </c>
      <c r="E285" s="93" t="s">
        <v>3969</v>
      </c>
      <c r="F285" s="93" t="s">
        <v>3780</v>
      </c>
      <c r="G285" s="93">
        <v>3</v>
      </c>
    </row>
    <row r="286" spans="1:7">
      <c r="A286" s="93" t="s">
        <v>3777</v>
      </c>
      <c r="B286" s="93" t="s">
        <v>4068</v>
      </c>
      <c r="C286" s="93"/>
      <c r="D286" s="93">
        <v>0</v>
      </c>
      <c r="E286" s="93" t="s">
        <v>3794</v>
      </c>
      <c r="F286" s="93" t="s">
        <v>3780</v>
      </c>
      <c r="G286" s="93">
        <v>3</v>
      </c>
    </row>
    <row r="287" spans="1:7">
      <c r="A287" s="93" t="s">
        <v>3777</v>
      </c>
      <c r="B287" s="93" t="s">
        <v>4069</v>
      </c>
      <c r="C287" s="93"/>
      <c r="D287" s="93">
        <v>0</v>
      </c>
      <c r="E287" s="93" t="s">
        <v>3872</v>
      </c>
      <c r="F287" s="93" t="s">
        <v>3780</v>
      </c>
      <c r="G287" s="93">
        <v>3</v>
      </c>
    </row>
    <row r="288" spans="1:7">
      <c r="A288" s="93" t="s">
        <v>3777</v>
      </c>
      <c r="B288" s="93" t="s">
        <v>2218</v>
      </c>
      <c r="C288" s="93"/>
      <c r="D288" s="93">
        <v>0</v>
      </c>
      <c r="E288" s="93" t="s">
        <v>3858</v>
      </c>
      <c r="F288" s="93" t="s">
        <v>3780</v>
      </c>
      <c r="G288" s="93">
        <v>3</v>
      </c>
    </row>
    <row r="289" spans="1:7">
      <c r="A289" s="93" t="s">
        <v>3777</v>
      </c>
      <c r="B289" s="93" t="s">
        <v>4070</v>
      </c>
      <c r="C289" s="93"/>
      <c r="D289" s="93">
        <v>0</v>
      </c>
      <c r="E289" s="93" t="s">
        <v>3791</v>
      </c>
      <c r="F289" s="93" t="s">
        <v>3780</v>
      </c>
      <c r="G289" s="93">
        <v>3</v>
      </c>
    </row>
    <row r="290" spans="1:7">
      <c r="A290" s="93" t="s">
        <v>3777</v>
      </c>
      <c r="B290" s="93" t="s">
        <v>4071</v>
      </c>
      <c r="C290" s="93"/>
      <c r="D290" s="93">
        <v>0</v>
      </c>
      <c r="E290" s="93" t="s">
        <v>3791</v>
      </c>
      <c r="F290" s="93" t="s">
        <v>3780</v>
      </c>
      <c r="G290" s="93">
        <v>3</v>
      </c>
    </row>
    <row r="291" spans="1:7">
      <c r="A291" s="93" t="s">
        <v>3777</v>
      </c>
      <c r="B291" s="93" t="s">
        <v>2222</v>
      </c>
      <c r="C291" s="93"/>
      <c r="D291" s="93">
        <v>0</v>
      </c>
      <c r="E291" s="93" t="s">
        <v>4072</v>
      </c>
      <c r="F291" s="93" t="s">
        <v>3780</v>
      </c>
      <c r="G291" s="93">
        <v>3</v>
      </c>
    </row>
    <row r="292" spans="1:7">
      <c r="A292" s="93" t="s">
        <v>3777</v>
      </c>
      <c r="B292" s="93" t="s">
        <v>4073</v>
      </c>
      <c r="C292" s="93"/>
      <c r="D292" s="93">
        <v>0</v>
      </c>
      <c r="E292" s="93" t="s">
        <v>3794</v>
      </c>
      <c r="F292" s="93" t="s">
        <v>3780</v>
      </c>
      <c r="G292" s="93">
        <v>3</v>
      </c>
    </row>
    <row r="293" spans="1:7">
      <c r="A293" s="93" t="s">
        <v>3777</v>
      </c>
      <c r="B293" s="93" t="s">
        <v>4074</v>
      </c>
      <c r="C293" s="93"/>
      <c r="D293" s="93">
        <v>0</v>
      </c>
      <c r="E293" s="93" t="s">
        <v>3791</v>
      </c>
      <c r="F293" s="93" t="s">
        <v>3780</v>
      </c>
      <c r="G293" s="93">
        <v>3</v>
      </c>
    </row>
    <row r="294" spans="1:7">
      <c r="A294" s="93" t="s">
        <v>3777</v>
      </c>
      <c r="B294" s="93" t="s">
        <v>2230</v>
      </c>
      <c r="C294" s="93"/>
      <c r="D294" s="93">
        <v>0</v>
      </c>
      <c r="E294" s="93" t="s">
        <v>3787</v>
      </c>
      <c r="F294" s="93" t="s">
        <v>3780</v>
      </c>
      <c r="G294" s="93">
        <v>3</v>
      </c>
    </row>
    <row r="295" spans="1:7">
      <c r="A295" s="93" t="s">
        <v>3777</v>
      </c>
      <c r="B295" s="93" t="s">
        <v>4075</v>
      </c>
      <c r="C295" s="93"/>
      <c r="D295" s="93">
        <v>0</v>
      </c>
      <c r="E295" s="93" t="s">
        <v>3802</v>
      </c>
      <c r="F295" s="93" t="s">
        <v>3780</v>
      </c>
      <c r="G295" s="93">
        <v>3</v>
      </c>
    </row>
    <row r="296" spans="1:7">
      <c r="A296" s="93" t="s">
        <v>3777</v>
      </c>
      <c r="B296" s="93" t="s">
        <v>4076</v>
      </c>
      <c r="C296" s="93"/>
      <c r="D296" s="93">
        <v>0</v>
      </c>
      <c r="E296" s="93" t="s">
        <v>3787</v>
      </c>
      <c r="F296" s="93" t="s">
        <v>3780</v>
      </c>
      <c r="G296" s="93">
        <v>3</v>
      </c>
    </row>
    <row r="297" spans="1:7">
      <c r="A297" s="93" t="s">
        <v>3777</v>
      </c>
      <c r="B297" s="93" t="s">
        <v>4077</v>
      </c>
      <c r="C297" s="93"/>
      <c r="D297" s="93">
        <v>0</v>
      </c>
      <c r="E297" s="93" t="s">
        <v>3787</v>
      </c>
      <c r="F297" s="93" t="s">
        <v>3780</v>
      </c>
      <c r="G297" s="93">
        <v>3</v>
      </c>
    </row>
    <row r="298" spans="1:7">
      <c r="A298" s="93" t="s">
        <v>3777</v>
      </c>
      <c r="B298" s="93" t="s">
        <v>4078</v>
      </c>
      <c r="C298" s="93"/>
      <c r="D298" s="93">
        <v>0</v>
      </c>
      <c r="E298" s="93" t="s">
        <v>3796</v>
      </c>
      <c r="F298" s="93" t="s">
        <v>3780</v>
      </c>
      <c r="G298" s="93">
        <v>3</v>
      </c>
    </row>
    <row r="299" spans="1:7">
      <c r="A299" s="93" t="s">
        <v>3777</v>
      </c>
      <c r="B299" s="93" t="s">
        <v>4079</v>
      </c>
      <c r="C299" s="93"/>
      <c r="D299" s="93">
        <v>0</v>
      </c>
      <c r="E299" s="93" t="s">
        <v>3787</v>
      </c>
      <c r="F299" s="93" t="s">
        <v>3780</v>
      </c>
      <c r="G299" s="93">
        <v>3</v>
      </c>
    </row>
    <row r="300" spans="1:7">
      <c r="A300" s="93" t="s">
        <v>3777</v>
      </c>
      <c r="B300" s="93" t="s">
        <v>4080</v>
      </c>
      <c r="C300" s="93"/>
      <c r="D300" s="93">
        <v>0</v>
      </c>
      <c r="E300" s="93" t="s">
        <v>3782</v>
      </c>
      <c r="F300" s="93" t="s">
        <v>3780</v>
      </c>
      <c r="G300" s="93">
        <v>3</v>
      </c>
    </row>
    <row r="301" spans="1:7">
      <c r="A301" s="93" t="s">
        <v>3777</v>
      </c>
      <c r="B301" s="93" t="s">
        <v>4081</v>
      </c>
      <c r="C301" s="93"/>
      <c r="D301" s="93">
        <v>0</v>
      </c>
      <c r="E301" s="93" t="s">
        <v>3791</v>
      </c>
      <c r="F301" s="93" t="s">
        <v>3780</v>
      </c>
      <c r="G301" s="93">
        <v>3</v>
      </c>
    </row>
    <row r="302" spans="1:7">
      <c r="A302" s="93" t="s">
        <v>3777</v>
      </c>
      <c r="B302" s="93" t="s">
        <v>4082</v>
      </c>
      <c r="C302" s="93"/>
      <c r="D302" s="93">
        <v>0</v>
      </c>
      <c r="E302" s="93" t="s">
        <v>3791</v>
      </c>
      <c r="F302" s="93" t="s">
        <v>3780</v>
      </c>
      <c r="G302" s="93">
        <v>3</v>
      </c>
    </row>
    <row r="303" spans="1:7">
      <c r="A303" s="93" t="s">
        <v>3777</v>
      </c>
      <c r="B303" s="93" t="s">
        <v>4083</v>
      </c>
      <c r="C303" s="93"/>
      <c r="D303" s="93">
        <v>0</v>
      </c>
      <c r="E303" s="93" t="s">
        <v>3787</v>
      </c>
      <c r="F303" s="93" t="s">
        <v>3780</v>
      </c>
      <c r="G303" s="93">
        <v>3</v>
      </c>
    </row>
    <row r="304" spans="1:7">
      <c r="A304" s="93" t="s">
        <v>3777</v>
      </c>
      <c r="B304" s="93" t="s">
        <v>4084</v>
      </c>
      <c r="C304" s="93"/>
      <c r="D304" s="93">
        <v>0</v>
      </c>
      <c r="E304" s="93" t="s">
        <v>3791</v>
      </c>
      <c r="F304" s="93" t="s">
        <v>3780</v>
      </c>
      <c r="G304" s="93">
        <v>3</v>
      </c>
    </row>
    <row r="305" spans="1:7">
      <c r="A305" s="93" t="s">
        <v>3777</v>
      </c>
      <c r="B305" s="93" t="s">
        <v>4085</v>
      </c>
      <c r="C305" s="93"/>
      <c r="D305" s="93">
        <v>0</v>
      </c>
      <c r="E305" s="93" t="s">
        <v>3787</v>
      </c>
      <c r="F305" s="93" t="s">
        <v>3780</v>
      </c>
      <c r="G305" s="93">
        <v>3</v>
      </c>
    </row>
    <row r="306" spans="1:7">
      <c r="A306" s="93" t="s">
        <v>3777</v>
      </c>
      <c r="B306" s="93" t="s">
        <v>4086</v>
      </c>
      <c r="C306" s="93"/>
      <c r="D306" s="93">
        <v>0</v>
      </c>
      <c r="E306" s="93" t="s">
        <v>3796</v>
      </c>
      <c r="F306" s="93" t="s">
        <v>3780</v>
      </c>
      <c r="G306" s="93">
        <v>3</v>
      </c>
    </row>
    <row r="307" spans="1:7">
      <c r="A307" s="93" t="s">
        <v>3777</v>
      </c>
      <c r="B307" s="93" t="s">
        <v>4087</v>
      </c>
      <c r="C307" s="93"/>
      <c r="D307" s="93">
        <v>0</v>
      </c>
      <c r="E307" s="93" t="s">
        <v>3943</v>
      </c>
      <c r="F307" s="93" t="s">
        <v>3780</v>
      </c>
      <c r="G307" s="93">
        <v>3</v>
      </c>
    </row>
    <row r="308" spans="1:7">
      <c r="A308" s="93" t="s">
        <v>3777</v>
      </c>
      <c r="B308" s="93" t="s">
        <v>4088</v>
      </c>
      <c r="C308" s="93"/>
      <c r="D308" s="93">
        <v>0</v>
      </c>
      <c r="E308" s="93" t="s">
        <v>3943</v>
      </c>
      <c r="F308" s="93" t="s">
        <v>3780</v>
      </c>
      <c r="G308" s="93">
        <v>3</v>
      </c>
    </row>
    <row r="309" spans="1:7">
      <c r="A309" s="93" t="s">
        <v>3777</v>
      </c>
      <c r="B309" s="93" t="s">
        <v>4089</v>
      </c>
      <c r="C309" s="93"/>
      <c r="D309" s="93">
        <v>0</v>
      </c>
      <c r="E309" s="93" t="s">
        <v>3787</v>
      </c>
      <c r="F309" s="93" t="s">
        <v>3780</v>
      </c>
      <c r="G309" s="93">
        <v>3</v>
      </c>
    </row>
    <row r="310" spans="1:7">
      <c r="A310" s="93" t="s">
        <v>3777</v>
      </c>
      <c r="B310" s="93" t="s">
        <v>4090</v>
      </c>
      <c r="C310" s="93"/>
      <c r="D310" s="93">
        <v>0</v>
      </c>
      <c r="E310" s="93" t="s">
        <v>3885</v>
      </c>
      <c r="F310" s="93" t="s">
        <v>3780</v>
      </c>
      <c r="G310" s="93">
        <v>3</v>
      </c>
    </row>
    <row r="311" spans="1:7">
      <c r="A311" s="93" t="s">
        <v>3777</v>
      </c>
      <c r="B311" s="93" t="s">
        <v>4091</v>
      </c>
      <c r="C311" s="93"/>
      <c r="D311" s="93">
        <v>0</v>
      </c>
      <c r="E311" s="93" t="s">
        <v>3794</v>
      </c>
      <c r="F311" s="93" t="s">
        <v>3780</v>
      </c>
      <c r="G311" s="93">
        <v>3</v>
      </c>
    </row>
    <row r="312" spans="1:7">
      <c r="A312" s="93" t="s">
        <v>3777</v>
      </c>
      <c r="B312" s="93" t="s">
        <v>4092</v>
      </c>
      <c r="C312" s="93"/>
      <c r="D312" s="93">
        <v>0</v>
      </c>
      <c r="E312" s="93" t="s">
        <v>3791</v>
      </c>
      <c r="F312" s="93" t="s">
        <v>3780</v>
      </c>
      <c r="G312" s="93">
        <v>3</v>
      </c>
    </row>
    <row r="313" spans="1:7">
      <c r="A313" s="93" t="s">
        <v>3777</v>
      </c>
      <c r="B313" s="93" t="s">
        <v>4093</v>
      </c>
      <c r="C313" s="93"/>
      <c r="D313" s="93">
        <v>0</v>
      </c>
      <c r="E313" s="93" t="s">
        <v>3787</v>
      </c>
      <c r="F313" s="93" t="s">
        <v>3780</v>
      </c>
      <c r="G313" s="93">
        <v>3</v>
      </c>
    </row>
    <row r="314" spans="1:7">
      <c r="A314" s="93" t="s">
        <v>3777</v>
      </c>
      <c r="B314" s="93" t="s">
        <v>4094</v>
      </c>
      <c r="C314" s="93"/>
      <c r="D314" s="93">
        <v>0</v>
      </c>
      <c r="E314" s="93" t="s">
        <v>3800</v>
      </c>
      <c r="F314" s="93" t="s">
        <v>3780</v>
      </c>
      <c r="G314" s="93">
        <v>3</v>
      </c>
    </row>
    <row r="315" spans="1:7">
      <c r="A315" s="93" t="s">
        <v>3777</v>
      </c>
      <c r="B315" s="93" t="s">
        <v>2255</v>
      </c>
      <c r="C315" s="93"/>
      <c r="D315" s="93">
        <v>0</v>
      </c>
      <c r="E315" s="93" t="s">
        <v>3847</v>
      </c>
      <c r="F315" s="93" t="s">
        <v>3780</v>
      </c>
      <c r="G315" s="93">
        <v>3</v>
      </c>
    </row>
    <row r="316" spans="1:7">
      <c r="A316" s="93" t="s">
        <v>3777</v>
      </c>
      <c r="B316" s="93" t="s">
        <v>4095</v>
      </c>
      <c r="C316" s="93"/>
      <c r="D316" s="93">
        <v>0</v>
      </c>
      <c r="E316" s="93" t="s">
        <v>3787</v>
      </c>
      <c r="F316" s="93" t="s">
        <v>3780</v>
      </c>
      <c r="G316" s="93">
        <v>3</v>
      </c>
    </row>
    <row r="317" spans="1:7">
      <c r="A317" s="93" t="s">
        <v>3777</v>
      </c>
      <c r="B317" s="93" t="s">
        <v>4096</v>
      </c>
      <c r="C317" s="93"/>
      <c r="D317" s="93">
        <v>0</v>
      </c>
      <c r="E317" s="93" t="s">
        <v>3791</v>
      </c>
      <c r="F317" s="93" t="s">
        <v>3780</v>
      </c>
      <c r="G317" s="93">
        <v>3</v>
      </c>
    </row>
    <row r="318" spans="1:7">
      <c r="A318" s="93" t="s">
        <v>3777</v>
      </c>
      <c r="B318" s="93" t="s">
        <v>4097</v>
      </c>
      <c r="C318" s="93"/>
      <c r="D318" s="93">
        <v>0</v>
      </c>
      <c r="E318" s="93" t="s">
        <v>3787</v>
      </c>
      <c r="F318" s="93" t="s">
        <v>3780</v>
      </c>
      <c r="G318" s="93">
        <v>3</v>
      </c>
    </row>
    <row r="319" spans="1:7">
      <c r="A319" s="93" t="s">
        <v>3777</v>
      </c>
      <c r="B319" s="93" t="s">
        <v>4098</v>
      </c>
      <c r="C319" s="93"/>
      <c r="D319" s="93">
        <v>0</v>
      </c>
      <c r="E319" s="93" t="s">
        <v>3787</v>
      </c>
      <c r="F319" s="93" t="s">
        <v>3780</v>
      </c>
      <c r="G319" s="93">
        <v>3</v>
      </c>
    </row>
    <row r="320" spans="1:7">
      <c r="A320" s="93" t="s">
        <v>3777</v>
      </c>
      <c r="B320" s="93" t="s">
        <v>4099</v>
      </c>
      <c r="C320" s="93"/>
      <c r="D320" s="93">
        <v>0</v>
      </c>
      <c r="E320" s="93" t="s">
        <v>3787</v>
      </c>
      <c r="F320" s="93" t="s">
        <v>3780</v>
      </c>
      <c r="G320" s="93">
        <v>3</v>
      </c>
    </row>
    <row r="321" spans="1:7">
      <c r="A321" s="93" t="s">
        <v>3777</v>
      </c>
      <c r="B321" s="93" t="s">
        <v>4100</v>
      </c>
      <c r="C321" s="93"/>
      <c r="D321" s="93">
        <v>0</v>
      </c>
      <c r="E321" s="93" t="s">
        <v>3791</v>
      </c>
      <c r="F321" s="93" t="s">
        <v>3780</v>
      </c>
      <c r="G321" s="93">
        <v>3</v>
      </c>
    </row>
    <row r="322" spans="1:7">
      <c r="A322" s="93" t="s">
        <v>3777</v>
      </c>
      <c r="B322" s="93" t="s">
        <v>4101</v>
      </c>
      <c r="C322" s="93"/>
      <c r="D322" s="93">
        <v>0</v>
      </c>
      <c r="E322" s="93" t="s">
        <v>3791</v>
      </c>
      <c r="F322" s="93" t="s">
        <v>3780</v>
      </c>
      <c r="G322" s="93">
        <v>3</v>
      </c>
    </row>
    <row r="323" spans="1:7">
      <c r="A323" s="93" t="s">
        <v>3777</v>
      </c>
      <c r="B323" s="93" t="s">
        <v>4102</v>
      </c>
      <c r="C323" s="93"/>
      <c r="D323" s="93">
        <v>0</v>
      </c>
      <c r="E323" s="93" t="s">
        <v>3787</v>
      </c>
      <c r="F323" s="93" t="s">
        <v>3780</v>
      </c>
      <c r="G323" s="93">
        <v>3</v>
      </c>
    </row>
    <row r="324" spans="1:7">
      <c r="A324" s="93" t="s">
        <v>3777</v>
      </c>
      <c r="B324" s="93" t="s">
        <v>2262</v>
      </c>
      <c r="C324" s="93"/>
      <c r="D324" s="93">
        <v>0</v>
      </c>
      <c r="E324" s="93" t="s">
        <v>3789</v>
      </c>
      <c r="F324" s="93" t="s">
        <v>3780</v>
      </c>
      <c r="G324" s="93">
        <v>3</v>
      </c>
    </row>
    <row r="325" spans="1:7">
      <c r="A325" s="93" t="s">
        <v>3777</v>
      </c>
      <c r="B325" s="93" t="s">
        <v>4103</v>
      </c>
      <c r="C325" s="93"/>
      <c r="D325" s="93">
        <v>0</v>
      </c>
      <c r="E325" s="93" t="s">
        <v>3782</v>
      </c>
      <c r="F325" s="93" t="s">
        <v>3780</v>
      </c>
      <c r="G325" s="93">
        <v>3</v>
      </c>
    </row>
    <row r="326" spans="1:7">
      <c r="A326" s="93" t="s">
        <v>3777</v>
      </c>
      <c r="B326" s="93" t="s">
        <v>4104</v>
      </c>
      <c r="C326" s="93"/>
      <c r="D326" s="93">
        <v>0</v>
      </c>
      <c r="E326" s="93" t="s">
        <v>3948</v>
      </c>
      <c r="F326" s="93" t="s">
        <v>3780</v>
      </c>
      <c r="G326" s="93">
        <v>3</v>
      </c>
    </row>
    <row r="327" spans="1:7">
      <c r="A327" s="93" t="s">
        <v>3777</v>
      </c>
      <c r="B327" s="93" t="s">
        <v>4105</v>
      </c>
      <c r="C327" s="93"/>
      <c r="D327" s="93">
        <v>0</v>
      </c>
      <c r="E327" s="93" t="s">
        <v>3800</v>
      </c>
      <c r="F327" s="93" t="s">
        <v>3780</v>
      </c>
      <c r="G327" s="93">
        <v>3</v>
      </c>
    </row>
    <row r="328" spans="1:7">
      <c r="A328" s="93" t="s">
        <v>3777</v>
      </c>
      <c r="B328" s="93" t="s">
        <v>4106</v>
      </c>
      <c r="C328" s="93"/>
      <c r="D328" s="93">
        <v>0</v>
      </c>
      <c r="E328" s="93" t="s">
        <v>4107</v>
      </c>
      <c r="F328" s="93" t="s">
        <v>3780</v>
      </c>
      <c r="G328" s="93">
        <v>3</v>
      </c>
    </row>
    <row r="329" spans="1:7">
      <c r="A329" s="93" t="s">
        <v>3777</v>
      </c>
      <c r="B329" s="93" t="s">
        <v>4108</v>
      </c>
      <c r="C329" s="93"/>
      <c r="D329" s="93">
        <v>0</v>
      </c>
      <c r="E329" s="93" t="s">
        <v>3787</v>
      </c>
      <c r="F329" s="93" t="s">
        <v>3780</v>
      </c>
      <c r="G329" s="93">
        <v>3</v>
      </c>
    </row>
    <row r="330" spans="1:7">
      <c r="A330" s="93" t="s">
        <v>3777</v>
      </c>
      <c r="B330" s="93" t="s">
        <v>4109</v>
      </c>
      <c r="C330" s="93"/>
      <c r="D330" s="93">
        <v>0</v>
      </c>
      <c r="E330" s="93" t="s">
        <v>3787</v>
      </c>
      <c r="F330" s="93" t="s">
        <v>3780</v>
      </c>
      <c r="G330" s="93">
        <v>3</v>
      </c>
    </row>
    <row r="331" spans="1:7">
      <c r="A331" s="93" t="s">
        <v>3777</v>
      </c>
      <c r="B331" s="93" t="s">
        <v>4110</v>
      </c>
      <c r="C331" s="93"/>
      <c r="D331" s="93">
        <v>0</v>
      </c>
      <c r="E331" s="93" t="s">
        <v>3800</v>
      </c>
      <c r="F331" s="93" t="s">
        <v>3780</v>
      </c>
      <c r="G331" s="93">
        <v>3</v>
      </c>
    </row>
    <row r="332" spans="1:7">
      <c r="A332" s="93" t="s">
        <v>3777</v>
      </c>
      <c r="B332" s="93" t="s">
        <v>4111</v>
      </c>
      <c r="C332" s="93"/>
      <c r="D332" s="93">
        <v>0</v>
      </c>
      <c r="E332" s="93" t="s">
        <v>3787</v>
      </c>
      <c r="F332" s="93" t="s">
        <v>3780</v>
      </c>
      <c r="G332" s="93">
        <v>3</v>
      </c>
    </row>
    <row r="333" spans="1:7">
      <c r="A333" s="93" t="s">
        <v>3777</v>
      </c>
      <c r="B333" s="93" t="s">
        <v>4112</v>
      </c>
      <c r="C333" s="93"/>
      <c r="D333" s="93">
        <v>0</v>
      </c>
      <c r="E333" s="93" t="s">
        <v>3787</v>
      </c>
      <c r="F333" s="93" t="s">
        <v>3780</v>
      </c>
      <c r="G333" s="93">
        <v>3</v>
      </c>
    </row>
    <row r="334" spans="1:7">
      <c r="A334" s="93" t="s">
        <v>3777</v>
      </c>
      <c r="B334" s="93" t="s">
        <v>4113</v>
      </c>
      <c r="C334" s="93"/>
      <c r="D334" s="93">
        <v>0</v>
      </c>
      <c r="E334" s="93" t="s">
        <v>3787</v>
      </c>
      <c r="F334" s="93" t="s">
        <v>3780</v>
      </c>
      <c r="G334" s="93">
        <v>3</v>
      </c>
    </row>
    <row r="335" spans="1:7">
      <c r="A335" s="93" t="s">
        <v>3777</v>
      </c>
      <c r="B335" s="93" t="s">
        <v>4114</v>
      </c>
      <c r="C335" s="93"/>
      <c r="D335" s="93">
        <v>0</v>
      </c>
      <c r="E335" s="93" t="s">
        <v>3785</v>
      </c>
      <c r="F335" s="93" t="s">
        <v>3780</v>
      </c>
      <c r="G335" s="93">
        <v>3</v>
      </c>
    </row>
    <row r="336" spans="1:7">
      <c r="A336" s="93" t="s">
        <v>3777</v>
      </c>
      <c r="B336" s="93" t="s">
        <v>4115</v>
      </c>
      <c r="C336" s="93"/>
      <c r="D336" s="93">
        <v>0</v>
      </c>
      <c r="E336" s="93" t="s">
        <v>4116</v>
      </c>
      <c r="F336" s="93" t="s">
        <v>3780</v>
      </c>
      <c r="G336" s="93">
        <v>3</v>
      </c>
    </row>
    <row r="337" spans="1:7">
      <c r="A337" s="93" t="s">
        <v>3777</v>
      </c>
      <c r="B337" s="93" t="s">
        <v>4117</v>
      </c>
      <c r="C337" s="93"/>
      <c r="D337" s="93">
        <v>0</v>
      </c>
      <c r="E337" s="93" t="s">
        <v>3791</v>
      </c>
      <c r="F337" s="93" t="s">
        <v>3780</v>
      </c>
      <c r="G337" s="93">
        <v>3</v>
      </c>
    </row>
    <row r="338" spans="1:7">
      <c r="A338" s="93" t="s">
        <v>3777</v>
      </c>
      <c r="B338" s="93" t="s">
        <v>4118</v>
      </c>
      <c r="C338" s="93"/>
      <c r="D338" s="93">
        <v>0</v>
      </c>
      <c r="E338" s="93" t="s">
        <v>3794</v>
      </c>
      <c r="F338" s="93" t="s">
        <v>3780</v>
      </c>
      <c r="G338" s="93">
        <v>3</v>
      </c>
    </row>
    <row r="339" spans="1:7">
      <c r="A339" s="93" t="s">
        <v>3777</v>
      </c>
      <c r="B339" s="93" t="s">
        <v>4119</v>
      </c>
      <c r="C339" s="93"/>
      <c r="D339" s="93">
        <v>0</v>
      </c>
      <c r="E339" s="93" t="s">
        <v>3787</v>
      </c>
      <c r="F339" s="93" t="s">
        <v>3780</v>
      </c>
      <c r="G339" s="93">
        <v>3</v>
      </c>
    </row>
    <row r="340" spans="1:7">
      <c r="A340" s="93" t="s">
        <v>3777</v>
      </c>
      <c r="B340" s="93" t="s">
        <v>4120</v>
      </c>
      <c r="C340" s="93"/>
      <c r="D340" s="93">
        <v>0</v>
      </c>
      <c r="E340" s="93" t="s">
        <v>3858</v>
      </c>
      <c r="F340" s="93" t="s">
        <v>3780</v>
      </c>
      <c r="G340" s="93">
        <v>3</v>
      </c>
    </row>
    <row r="341" spans="1:7">
      <c r="A341" s="93" t="s">
        <v>3777</v>
      </c>
      <c r="B341" s="93" t="s">
        <v>4121</v>
      </c>
      <c r="C341" s="93"/>
      <c r="D341" s="93">
        <v>0</v>
      </c>
      <c r="E341" s="93" t="s">
        <v>3787</v>
      </c>
      <c r="F341" s="93" t="s">
        <v>3780</v>
      </c>
      <c r="G341" s="93">
        <v>3</v>
      </c>
    </row>
    <row r="342" spans="1:7">
      <c r="A342" s="93" t="s">
        <v>3777</v>
      </c>
      <c r="B342" s="93" t="s">
        <v>4122</v>
      </c>
      <c r="C342" s="93"/>
      <c r="D342" s="93">
        <v>0</v>
      </c>
      <c r="E342" s="93" t="s">
        <v>3791</v>
      </c>
      <c r="F342" s="93" t="s">
        <v>3780</v>
      </c>
      <c r="G342" s="93">
        <v>3</v>
      </c>
    </row>
    <row r="343" spans="1:7">
      <c r="A343" s="93" t="s">
        <v>3777</v>
      </c>
      <c r="B343" s="93" t="s">
        <v>4123</v>
      </c>
      <c r="C343" s="93"/>
      <c r="D343" s="93">
        <v>0</v>
      </c>
      <c r="E343" s="93" t="s">
        <v>3881</v>
      </c>
      <c r="F343" s="93" t="s">
        <v>3780</v>
      </c>
      <c r="G343" s="93">
        <v>3</v>
      </c>
    </row>
    <row r="344" spans="1:7">
      <c r="A344" s="93" t="s">
        <v>3777</v>
      </c>
      <c r="B344" s="93" t="s">
        <v>4124</v>
      </c>
      <c r="C344" s="93"/>
      <c r="D344" s="93">
        <v>0</v>
      </c>
      <c r="E344" s="93" t="s">
        <v>3791</v>
      </c>
      <c r="F344" s="93" t="s">
        <v>3780</v>
      </c>
      <c r="G344" s="93">
        <v>3</v>
      </c>
    </row>
    <row r="345" spans="1:7">
      <c r="A345" s="93" t="s">
        <v>3777</v>
      </c>
      <c r="B345" s="93" t="s">
        <v>4125</v>
      </c>
      <c r="C345" s="93"/>
      <c r="D345" s="93">
        <v>0</v>
      </c>
      <c r="E345" s="93" t="s">
        <v>3782</v>
      </c>
      <c r="F345" s="93" t="s">
        <v>3780</v>
      </c>
      <c r="G345" s="93">
        <v>3</v>
      </c>
    </row>
    <row r="346" spans="1:7">
      <c r="A346" s="93" t="s">
        <v>3777</v>
      </c>
      <c r="B346" s="93" t="s">
        <v>4126</v>
      </c>
      <c r="C346" s="93"/>
      <c r="D346" s="93">
        <v>0</v>
      </c>
      <c r="E346" s="93" t="s">
        <v>3782</v>
      </c>
      <c r="F346" s="93" t="s">
        <v>3780</v>
      </c>
      <c r="G346" s="93">
        <v>3</v>
      </c>
    </row>
    <row r="347" spans="1:7">
      <c r="A347" s="93" t="s">
        <v>3777</v>
      </c>
      <c r="B347" s="93" t="s">
        <v>4127</v>
      </c>
      <c r="C347" s="93"/>
      <c r="D347" s="93">
        <v>0</v>
      </c>
      <c r="E347" s="93" t="s">
        <v>3794</v>
      </c>
      <c r="F347" s="93" t="s">
        <v>3780</v>
      </c>
      <c r="G347" s="93">
        <v>3</v>
      </c>
    </row>
    <row r="348" spans="1:7">
      <c r="A348" s="93" t="s">
        <v>3777</v>
      </c>
      <c r="B348" s="93" t="s">
        <v>4128</v>
      </c>
      <c r="C348" s="93"/>
      <c r="D348" s="93">
        <v>0</v>
      </c>
      <c r="E348" s="93" t="s">
        <v>3787</v>
      </c>
      <c r="F348" s="93" t="s">
        <v>3780</v>
      </c>
      <c r="G348" s="93">
        <v>3</v>
      </c>
    </row>
    <row r="349" spans="1:7">
      <c r="A349" s="93" t="s">
        <v>3777</v>
      </c>
      <c r="B349" s="93" t="s">
        <v>4129</v>
      </c>
      <c r="C349" s="93"/>
      <c r="D349" s="93">
        <v>0</v>
      </c>
      <c r="E349" s="93" t="s">
        <v>3872</v>
      </c>
      <c r="F349" s="93" t="s">
        <v>3780</v>
      </c>
      <c r="G349" s="93">
        <v>3</v>
      </c>
    </row>
    <row r="350" spans="1:7">
      <c r="A350" s="93" t="s">
        <v>3777</v>
      </c>
      <c r="B350" s="93" t="s">
        <v>4130</v>
      </c>
      <c r="C350" s="93"/>
      <c r="D350" s="93">
        <v>0</v>
      </c>
      <c r="E350" s="93" t="s">
        <v>3872</v>
      </c>
      <c r="F350" s="93" t="s">
        <v>3780</v>
      </c>
      <c r="G350" s="93">
        <v>3</v>
      </c>
    </row>
    <row r="351" spans="1:7">
      <c r="A351" s="93" t="s">
        <v>3777</v>
      </c>
      <c r="B351" s="93" t="s">
        <v>2286</v>
      </c>
      <c r="C351" s="93"/>
      <c r="D351" s="93">
        <v>0</v>
      </c>
      <c r="E351" s="93" t="s">
        <v>3803</v>
      </c>
      <c r="F351" s="93" t="s">
        <v>3780</v>
      </c>
      <c r="G351" s="93">
        <v>3</v>
      </c>
    </row>
    <row r="352" spans="1:7">
      <c r="A352" s="93" t="s">
        <v>3777</v>
      </c>
      <c r="B352" s="93" t="s">
        <v>4131</v>
      </c>
      <c r="C352" s="93"/>
      <c r="D352" s="93">
        <v>0</v>
      </c>
      <c r="E352" s="93" t="s">
        <v>3787</v>
      </c>
      <c r="F352" s="93" t="s">
        <v>3780</v>
      </c>
      <c r="G352" s="93">
        <v>3</v>
      </c>
    </row>
    <row r="353" spans="1:7">
      <c r="A353" s="93" t="s">
        <v>3777</v>
      </c>
      <c r="B353" s="93" t="s">
        <v>4132</v>
      </c>
      <c r="C353" s="93"/>
      <c r="D353" s="93">
        <v>0</v>
      </c>
      <c r="E353" s="93" t="s">
        <v>3787</v>
      </c>
      <c r="F353" s="93" t="s">
        <v>3780</v>
      </c>
      <c r="G353" s="93">
        <v>3</v>
      </c>
    </row>
    <row r="354" spans="1:7">
      <c r="A354" s="93" t="s">
        <v>3777</v>
      </c>
      <c r="B354" s="93" t="s">
        <v>4133</v>
      </c>
      <c r="C354" s="93"/>
      <c r="D354" s="93">
        <v>0</v>
      </c>
      <c r="E354" s="93" t="s">
        <v>3789</v>
      </c>
      <c r="F354" s="93" t="s">
        <v>3780</v>
      </c>
      <c r="G354" s="93">
        <v>3</v>
      </c>
    </row>
    <row r="355" spans="1:7">
      <c r="A355" s="93" t="s">
        <v>3777</v>
      </c>
      <c r="B355" s="93" t="s">
        <v>4134</v>
      </c>
      <c r="C355" s="93"/>
      <c r="D355" s="93">
        <v>0</v>
      </c>
      <c r="E355" s="93" t="s">
        <v>4107</v>
      </c>
      <c r="F355" s="93" t="s">
        <v>3780</v>
      </c>
      <c r="G355" s="93">
        <v>3</v>
      </c>
    </row>
    <row r="356" spans="1:7">
      <c r="A356" s="93" t="s">
        <v>3777</v>
      </c>
      <c r="B356" s="93" t="s">
        <v>4135</v>
      </c>
      <c r="C356" s="93"/>
      <c r="D356" s="93">
        <v>0</v>
      </c>
      <c r="E356" s="93" t="s">
        <v>4012</v>
      </c>
      <c r="F356" s="93" t="s">
        <v>3780</v>
      </c>
      <c r="G356" s="93">
        <v>3</v>
      </c>
    </row>
    <row r="357" spans="1:7">
      <c r="A357" s="93" t="s">
        <v>3777</v>
      </c>
      <c r="B357" s="93" t="s">
        <v>4136</v>
      </c>
      <c r="C357" s="93"/>
      <c r="D357" s="93">
        <v>0</v>
      </c>
      <c r="E357" s="93" t="s">
        <v>3787</v>
      </c>
      <c r="F357" s="93" t="s">
        <v>3780</v>
      </c>
      <c r="G357" s="93">
        <v>3</v>
      </c>
    </row>
    <row r="358" spans="1:7">
      <c r="A358" s="93" t="s">
        <v>3777</v>
      </c>
      <c r="B358" s="93" t="s">
        <v>2298</v>
      </c>
      <c r="C358" s="93"/>
      <c r="D358" s="93">
        <v>0</v>
      </c>
      <c r="E358" s="93" t="s">
        <v>3847</v>
      </c>
      <c r="F358" s="93" t="s">
        <v>3780</v>
      </c>
      <c r="G358" s="93">
        <v>3</v>
      </c>
    </row>
    <row r="359" spans="1:7">
      <c r="A359" s="93" t="s">
        <v>3777</v>
      </c>
      <c r="B359" s="93" t="s">
        <v>4137</v>
      </c>
      <c r="C359" s="93"/>
      <c r="D359" s="93">
        <v>0</v>
      </c>
      <c r="E359" s="93" t="s">
        <v>3791</v>
      </c>
      <c r="F359" s="93" t="s">
        <v>3780</v>
      </c>
      <c r="G359" s="93">
        <v>3</v>
      </c>
    </row>
    <row r="360" spans="1:7">
      <c r="A360" s="93" t="s">
        <v>3777</v>
      </c>
      <c r="B360" s="93" t="s">
        <v>4138</v>
      </c>
      <c r="C360" s="93"/>
      <c r="D360" s="93">
        <v>0</v>
      </c>
      <c r="E360" s="93" t="s">
        <v>3791</v>
      </c>
      <c r="F360" s="93" t="s">
        <v>3780</v>
      </c>
      <c r="G360" s="93">
        <v>3</v>
      </c>
    </row>
    <row r="361" spans="1:7">
      <c r="A361" s="93" t="s">
        <v>3777</v>
      </c>
      <c r="B361" s="93" t="s">
        <v>4139</v>
      </c>
      <c r="C361" s="93"/>
      <c r="D361" s="93">
        <v>0</v>
      </c>
      <c r="E361" s="93" t="s">
        <v>3791</v>
      </c>
      <c r="F361" s="93" t="s">
        <v>3780</v>
      </c>
      <c r="G361" s="93">
        <v>3</v>
      </c>
    </row>
    <row r="362" spans="1:7">
      <c r="A362" s="93" t="s">
        <v>3777</v>
      </c>
      <c r="B362" s="93" t="s">
        <v>4140</v>
      </c>
      <c r="C362" s="93"/>
      <c r="D362" s="93">
        <v>0</v>
      </c>
      <c r="E362" s="93" t="s">
        <v>3791</v>
      </c>
      <c r="F362" s="93" t="s">
        <v>3780</v>
      </c>
      <c r="G362" s="93">
        <v>3</v>
      </c>
    </row>
    <row r="363" spans="1:7">
      <c r="A363" s="93" t="s">
        <v>3777</v>
      </c>
      <c r="B363" s="93" t="s">
        <v>4141</v>
      </c>
      <c r="C363" s="93"/>
      <c r="D363" s="93">
        <v>0</v>
      </c>
      <c r="E363" s="93" t="s">
        <v>3791</v>
      </c>
      <c r="F363" s="93" t="s">
        <v>3780</v>
      </c>
      <c r="G363" s="93">
        <v>3</v>
      </c>
    </row>
    <row r="364" spans="1:7">
      <c r="A364" s="93" t="s">
        <v>3777</v>
      </c>
      <c r="B364" s="93" t="s">
        <v>4142</v>
      </c>
      <c r="C364" s="93"/>
      <c r="D364" s="93">
        <v>0</v>
      </c>
      <c r="E364" s="93" t="s">
        <v>3885</v>
      </c>
      <c r="F364" s="93" t="s">
        <v>3780</v>
      </c>
      <c r="G364" s="93">
        <v>3</v>
      </c>
    </row>
    <row r="365" spans="1:7">
      <c r="A365" s="93" t="s">
        <v>3777</v>
      </c>
      <c r="B365" s="93" t="s">
        <v>4143</v>
      </c>
      <c r="C365" s="93"/>
      <c r="D365" s="93">
        <v>0</v>
      </c>
      <c r="E365" s="93" t="s">
        <v>3791</v>
      </c>
      <c r="F365" s="93" t="s">
        <v>3780</v>
      </c>
      <c r="G365" s="93">
        <v>3</v>
      </c>
    </row>
    <row r="366" spans="1:7">
      <c r="A366" s="93" t="s">
        <v>3777</v>
      </c>
      <c r="B366" s="93" t="s">
        <v>4144</v>
      </c>
      <c r="C366" s="93"/>
      <c r="D366" s="93">
        <v>0</v>
      </c>
      <c r="E366" s="93" t="s">
        <v>3833</v>
      </c>
      <c r="F366" s="93" t="s">
        <v>3780</v>
      </c>
      <c r="G366" s="93">
        <v>3</v>
      </c>
    </row>
    <row r="367" spans="1:7">
      <c r="A367" s="93" t="s">
        <v>3777</v>
      </c>
      <c r="B367" s="93" t="s">
        <v>4145</v>
      </c>
      <c r="C367" s="93"/>
      <c r="D367" s="93">
        <v>0</v>
      </c>
      <c r="E367" s="93" t="s">
        <v>3791</v>
      </c>
      <c r="F367" s="93" t="s">
        <v>3780</v>
      </c>
      <c r="G367" s="93">
        <v>3</v>
      </c>
    </row>
    <row r="368" spans="1:7">
      <c r="A368" s="93" t="s">
        <v>3777</v>
      </c>
      <c r="B368" s="93" t="s">
        <v>4146</v>
      </c>
      <c r="C368" s="93"/>
      <c r="D368" s="93">
        <v>0</v>
      </c>
      <c r="E368" s="93" t="s">
        <v>3787</v>
      </c>
      <c r="F368" s="93" t="s">
        <v>3780</v>
      </c>
      <c r="G368" s="93">
        <v>3</v>
      </c>
    </row>
    <row r="369" spans="1:7">
      <c r="A369" s="93" t="s">
        <v>3777</v>
      </c>
      <c r="B369" s="93" t="s">
        <v>4147</v>
      </c>
      <c r="C369" s="93"/>
      <c r="D369" s="93">
        <v>0</v>
      </c>
      <c r="E369" s="93" t="s">
        <v>3787</v>
      </c>
      <c r="F369" s="93" t="s">
        <v>3780</v>
      </c>
      <c r="G369" s="93">
        <v>3</v>
      </c>
    </row>
    <row r="370" spans="1:7">
      <c r="A370" s="93" t="s">
        <v>3777</v>
      </c>
      <c r="B370" s="93" t="s">
        <v>4148</v>
      </c>
      <c r="C370" s="93"/>
      <c r="D370" s="93">
        <v>0</v>
      </c>
      <c r="E370" s="93" t="s">
        <v>3787</v>
      </c>
      <c r="F370" s="93" t="s">
        <v>3780</v>
      </c>
      <c r="G370" s="93">
        <v>3</v>
      </c>
    </row>
    <row r="371" spans="1:7">
      <c r="A371" s="93" t="s">
        <v>3777</v>
      </c>
      <c r="B371" s="93" t="s">
        <v>4149</v>
      </c>
      <c r="C371" s="93"/>
      <c r="D371" s="93">
        <v>0</v>
      </c>
      <c r="E371" s="93" t="s">
        <v>3787</v>
      </c>
      <c r="F371" s="93" t="s">
        <v>3780</v>
      </c>
      <c r="G371" s="93">
        <v>3</v>
      </c>
    </row>
    <row r="372" spans="1:7">
      <c r="A372" s="93" t="s">
        <v>3777</v>
      </c>
      <c r="B372" s="93" t="s">
        <v>4150</v>
      </c>
      <c r="C372" s="93"/>
      <c r="D372" s="93">
        <v>0</v>
      </c>
      <c r="E372" s="93" t="s">
        <v>3791</v>
      </c>
      <c r="F372" s="93" t="s">
        <v>3780</v>
      </c>
      <c r="G372" s="93">
        <v>3</v>
      </c>
    </row>
    <row r="373" spans="1:7">
      <c r="A373" s="93" t="s">
        <v>3777</v>
      </c>
      <c r="B373" s="93" t="s">
        <v>4151</v>
      </c>
      <c r="C373" s="93"/>
      <c r="D373" s="93">
        <v>0</v>
      </c>
      <c r="E373" s="93" t="s">
        <v>3889</v>
      </c>
      <c r="F373" s="93" t="s">
        <v>3780</v>
      </c>
      <c r="G373" s="93">
        <v>3</v>
      </c>
    </row>
    <row r="374" spans="1:7">
      <c r="A374" s="93" t="s">
        <v>3777</v>
      </c>
      <c r="B374" s="93" t="s">
        <v>4152</v>
      </c>
      <c r="C374" s="93"/>
      <c r="D374" s="93">
        <v>0</v>
      </c>
      <c r="E374" s="93" t="s">
        <v>3787</v>
      </c>
      <c r="F374" s="93" t="s">
        <v>3780</v>
      </c>
      <c r="G374" s="93">
        <v>3</v>
      </c>
    </row>
    <row r="375" spans="1:7">
      <c r="A375" s="93" t="s">
        <v>3777</v>
      </c>
      <c r="B375" s="93" t="s">
        <v>4153</v>
      </c>
      <c r="C375" s="93"/>
      <c r="D375" s="93">
        <v>0</v>
      </c>
      <c r="E375" s="93" t="s">
        <v>3787</v>
      </c>
      <c r="F375" s="93" t="s">
        <v>3780</v>
      </c>
      <c r="G375" s="93">
        <v>3</v>
      </c>
    </row>
    <row r="376" spans="1:7">
      <c r="A376" s="93" t="s">
        <v>3777</v>
      </c>
      <c r="B376" s="93" t="s">
        <v>4154</v>
      </c>
      <c r="C376" s="93"/>
      <c r="D376" s="93">
        <v>0</v>
      </c>
      <c r="E376" s="93" t="s">
        <v>3787</v>
      </c>
      <c r="F376" s="93" t="s">
        <v>3780</v>
      </c>
      <c r="G376" s="93">
        <v>3</v>
      </c>
    </row>
    <row r="377" spans="1:7">
      <c r="A377" s="93" t="s">
        <v>3777</v>
      </c>
      <c r="B377" s="93" t="s">
        <v>4155</v>
      </c>
      <c r="C377" s="93"/>
      <c r="D377" s="93">
        <v>0</v>
      </c>
      <c r="E377" s="93" t="s">
        <v>3787</v>
      </c>
      <c r="F377" s="93" t="s">
        <v>3780</v>
      </c>
      <c r="G377" s="93">
        <v>3</v>
      </c>
    </row>
    <row r="378" spans="1:7">
      <c r="A378" s="93" t="s">
        <v>3777</v>
      </c>
      <c r="B378" s="93" t="s">
        <v>4156</v>
      </c>
      <c r="C378" s="93"/>
      <c r="D378" s="93">
        <v>0</v>
      </c>
      <c r="E378" s="93" t="s">
        <v>3833</v>
      </c>
      <c r="F378" s="93" t="s">
        <v>3780</v>
      </c>
      <c r="G378" s="93">
        <v>3</v>
      </c>
    </row>
    <row r="379" spans="1:7">
      <c r="A379" s="93" t="s">
        <v>3777</v>
      </c>
      <c r="B379" s="93" t="s">
        <v>4157</v>
      </c>
      <c r="C379" s="93"/>
      <c r="D379" s="93">
        <v>0</v>
      </c>
      <c r="E379" s="93" t="s">
        <v>3787</v>
      </c>
      <c r="F379" s="93" t="s">
        <v>3780</v>
      </c>
      <c r="G379" s="93">
        <v>3</v>
      </c>
    </row>
    <row r="380" spans="1:7">
      <c r="A380" s="93" t="s">
        <v>3777</v>
      </c>
      <c r="B380" s="93" t="s">
        <v>4158</v>
      </c>
      <c r="C380" s="93"/>
      <c r="D380" s="93">
        <v>0</v>
      </c>
      <c r="E380" s="93" t="s">
        <v>3787</v>
      </c>
      <c r="F380" s="93" t="s">
        <v>3780</v>
      </c>
      <c r="G380" s="93">
        <v>3</v>
      </c>
    </row>
    <row r="381" spans="1:7">
      <c r="A381" s="93" t="s">
        <v>3777</v>
      </c>
      <c r="B381" s="93" t="s">
        <v>4159</v>
      </c>
      <c r="C381" s="93"/>
      <c r="D381" s="93">
        <v>0</v>
      </c>
      <c r="E381" s="93" t="s">
        <v>3787</v>
      </c>
      <c r="F381" s="93" t="s">
        <v>3780</v>
      </c>
      <c r="G381" s="93">
        <v>3</v>
      </c>
    </row>
    <row r="382" spans="1:7">
      <c r="A382" s="93" t="s">
        <v>3777</v>
      </c>
      <c r="B382" s="93" t="s">
        <v>4160</v>
      </c>
      <c r="C382" s="93"/>
      <c r="D382" s="93">
        <v>0</v>
      </c>
      <c r="E382" s="93" t="s">
        <v>3791</v>
      </c>
      <c r="F382" s="93" t="s">
        <v>3780</v>
      </c>
      <c r="G382" s="93">
        <v>3</v>
      </c>
    </row>
    <row r="383" spans="1:7">
      <c r="A383" s="93" t="s">
        <v>3777</v>
      </c>
      <c r="B383" s="93" t="s">
        <v>4161</v>
      </c>
      <c r="C383" s="93"/>
      <c r="D383" s="93">
        <v>0</v>
      </c>
      <c r="E383" s="93" t="s">
        <v>3787</v>
      </c>
      <c r="F383" s="93" t="s">
        <v>3780</v>
      </c>
      <c r="G383" s="93">
        <v>3</v>
      </c>
    </row>
    <row r="384" spans="1:7">
      <c r="A384" s="93" t="s">
        <v>3777</v>
      </c>
      <c r="B384" s="93" t="s">
        <v>4162</v>
      </c>
      <c r="C384" s="93"/>
      <c r="D384" s="93">
        <v>0</v>
      </c>
      <c r="E384" s="93" t="s">
        <v>3791</v>
      </c>
      <c r="F384" s="93" t="s">
        <v>3780</v>
      </c>
      <c r="G384" s="93">
        <v>3</v>
      </c>
    </row>
    <row r="385" spans="1:7">
      <c r="A385" s="93" t="s">
        <v>3777</v>
      </c>
      <c r="B385" s="93" t="s">
        <v>4163</v>
      </c>
      <c r="C385" s="93"/>
      <c r="D385" s="93">
        <v>0</v>
      </c>
      <c r="E385" s="93" t="s">
        <v>4010</v>
      </c>
      <c r="F385" s="93" t="s">
        <v>3780</v>
      </c>
      <c r="G385" s="93">
        <v>3</v>
      </c>
    </row>
    <row r="386" spans="1:7">
      <c r="A386" s="93" t="s">
        <v>3777</v>
      </c>
      <c r="B386" s="93" t="s">
        <v>4164</v>
      </c>
      <c r="C386" s="93"/>
      <c r="D386" s="93">
        <v>0</v>
      </c>
      <c r="E386" s="93" t="s">
        <v>3787</v>
      </c>
      <c r="F386" s="93" t="s">
        <v>3780</v>
      </c>
      <c r="G386" s="93">
        <v>3</v>
      </c>
    </row>
    <row r="387" spans="1:7">
      <c r="A387" s="93" t="s">
        <v>3777</v>
      </c>
      <c r="B387" s="93" t="s">
        <v>4165</v>
      </c>
      <c r="C387" s="93"/>
      <c r="D387" s="93">
        <v>0</v>
      </c>
      <c r="E387" s="93" t="s">
        <v>3796</v>
      </c>
      <c r="F387" s="93" t="s">
        <v>3780</v>
      </c>
      <c r="G387" s="93">
        <v>3</v>
      </c>
    </row>
    <row r="388" spans="1:7">
      <c r="A388" s="93" t="s">
        <v>3777</v>
      </c>
      <c r="B388" s="93" t="s">
        <v>4166</v>
      </c>
      <c r="C388" s="93"/>
      <c r="D388" s="93">
        <v>0</v>
      </c>
      <c r="E388" s="93" t="s">
        <v>3787</v>
      </c>
      <c r="F388" s="93" t="s">
        <v>3780</v>
      </c>
      <c r="G388" s="93">
        <v>3</v>
      </c>
    </row>
    <row r="389" spans="1:7">
      <c r="A389" s="93" t="s">
        <v>3777</v>
      </c>
      <c r="B389" s="93" t="s">
        <v>4167</v>
      </c>
      <c r="C389" s="93"/>
      <c r="D389" s="93">
        <v>0</v>
      </c>
      <c r="E389" s="93" t="s">
        <v>3787</v>
      </c>
      <c r="F389" s="93" t="s">
        <v>3780</v>
      </c>
      <c r="G389" s="93">
        <v>3</v>
      </c>
    </row>
    <row r="390" spans="1:7">
      <c r="A390" s="93" t="s">
        <v>3777</v>
      </c>
      <c r="B390" s="93" t="s">
        <v>2345</v>
      </c>
      <c r="C390" s="93"/>
      <c r="D390" s="93">
        <v>0</v>
      </c>
      <c r="E390" s="93" t="s">
        <v>3803</v>
      </c>
      <c r="F390" s="93" t="s">
        <v>3780</v>
      </c>
      <c r="G390" s="93">
        <v>3</v>
      </c>
    </row>
    <row r="391" spans="1:7">
      <c r="A391" s="93" t="s">
        <v>3777</v>
      </c>
      <c r="B391" s="93" t="s">
        <v>2351</v>
      </c>
      <c r="C391" s="93"/>
      <c r="D391" s="93">
        <v>0</v>
      </c>
      <c r="E391" s="93" t="s">
        <v>3787</v>
      </c>
      <c r="F391" s="93" t="s">
        <v>3780</v>
      </c>
      <c r="G391" s="93">
        <v>3</v>
      </c>
    </row>
    <row r="392" spans="1:7">
      <c r="A392" s="93" t="s">
        <v>3777</v>
      </c>
      <c r="B392" s="93" t="s">
        <v>4168</v>
      </c>
      <c r="C392" s="93"/>
      <c r="D392" s="93">
        <v>0</v>
      </c>
      <c r="E392" s="93" t="s">
        <v>3787</v>
      </c>
      <c r="F392" s="93" t="s">
        <v>3780</v>
      </c>
      <c r="G392" s="93">
        <v>3</v>
      </c>
    </row>
    <row r="393" spans="1:7">
      <c r="A393" s="93" t="s">
        <v>3777</v>
      </c>
      <c r="B393" s="93" t="s">
        <v>2353</v>
      </c>
      <c r="C393" s="93"/>
      <c r="D393" s="93">
        <v>0</v>
      </c>
      <c r="E393" s="93" t="s">
        <v>3787</v>
      </c>
      <c r="F393" s="93" t="s">
        <v>3780</v>
      </c>
      <c r="G393" s="93">
        <v>3</v>
      </c>
    </row>
    <row r="394" spans="1:7">
      <c r="A394" s="93" t="s">
        <v>3777</v>
      </c>
      <c r="B394" s="93" t="s">
        <v>4169</v>
      </c>
      <c r="C394" s="93"/>
      <c r="D394" s="93">
        <v>0</v>
      </c>
      <c r="E394" s="93" t="s">
        <v>3787</v>
      </c>
      <c r="F394" s="93" t="s">
        <v>3780</v>
      </c>
      <c r="G394" s="93">
        <v>3</v>
      </c>
    </row>
    <row r="395" spans="1:7">
      <c r="A395" s="93" t="s">
        <v>3777</v>
      </c>
      <c r="B395" s="93" t="s">
        <v>4170</v>
      </c>
      <c r="C395" s="93"/>
      <c r="D395" s="93">
        <v>0</v>
      </c>
      <c r="E395" s="93" t="s">
        <v>3787</v>
      </c>
      <c r="F395" s="93" t="s">
        <v>3780</v>
      </c>
      <c r="G395" s="93">
        <v>3</v>
      </c>
    </row>
    <row r="396" spans="1:7">
      <c r="A396" s="93" t="s">
        <v>3777</v>
      </c>
      <c r="B396" s="93" t="s">
        <v>4171</v>
      </c>
      <c r="C396" s="93"/>
      <c r="D396" s="93">
        <v>0</v>
      </c>
      <c r="E396" s="93" t="s">
        <v>3787</v>
      </c>
      <c r="F396" s="93" t="s">
        <v>3780</v>
      </c>
      <c r="G396" s="93">
        <v>3</v>
      </c>
    </row>
    <row r="397" spans="1:7">
      <c r="A397" s="93" t="s">
        <v>3777</v>
      </c>
      <c r="B397" s="93" t="s">
        <v>4172</v>
      </c>
      <c r="C397" s="93"/>
      <c r="D397" s="93">
        <v>0</v>
      </c>
      <c r="E397" s="93" t="s">
        <v>3787</v>
      </c>
      <c r="F397" s="93" t="s">
        <v>3780</v>
      </c>
      <c r="G397" s="93">
        <v>3</v>
      </c>
    </row>
    <row r="398" spans="1:7">
      <c r="A398" s="93" t="s">
        <v>3777</v>
      </c>
      <c r="B398" s="93" t="s">
        <v>4173</v>
      </c>
      <c r="C398" s="93"/>
      <c r="D398" s="93">
        <v>0</v>
      </c>
      <c r="E398" s="93" t="s">
        <v>3787</v>
      </c>
      <c r="F398" s="93" t="s">
        <v>3780</v>
      </c>
      <c r="G398" s="93">
        <v>3</v>
      </c>
    </row>
    <row r="399" spans="1:7">
      <c r="A399" s="93" t="s">
        <v>3777</v>
      </c>
      <c r="B399" s="93" t="s">
        <v>4174</v>
      </c>
      <c r="C399" s="93"/>
      <c r="D399" s="93">
        <v>0</v>
      </c>
      <c r="E399" s="93" t="s">
        <v>3796</v>
      </c>
      <c r="F399" s="93" t="s">
        <v>3780</v>
      </c>
      <c r="G399" s="93">
        <v>3</v>
      </c>
    </row>
    <row r="400" spans="1:7">
      <c r="A400" s="93" t="s">
        <v>3777</v>
      </c>
      <c r="B400" s="93" t="s">
        <v>4175</v>
      </c>
      <c r="C400" s="93"/>
      <c r="D400" s="93">
        <v>0</v>
      </c>
      <c r="E400" s="93" t="s">
        <v>3791</v>
      </c>
      <c r="F400" s="93" t="s">
        <v>3780</v>
      </c>
      <c r="G400" s="93">
        <v>3</v>
      </c>
    </row>
    <row r="401" spans="1:7">
      <c r="A401" s="93" t="s">
        <v>3777</v>
      </c>
      <c r="B401" s="93" t="s">
        <v>4176</v>
      </c>
      <c r="C401" s="93"/>
      <c r="D401" s="93">
        <v>0</v>
      </c>
      <c r="E401" s="93" t="s">
        <v>3782</v>
      </c>
      <c r="F401" s="93" t="s">
        <v>3780</v>
      </c>
      <c r="G401" s="93">
        <v>3</v>
      </c>
    </row>
    <row r="402" spans="1:7">
      <c r="A402" s="93" t="s">
        <v>3777</v>
      </c>
      <c r="B402" s="93" t="s">
        <v>4177</v>
      </c>
      <c r="C402" s="93"/>
      <c r="D402" s="93">
        <v>0</v>
      </c>
      <c r="E402" s="93" t="s">
        <v>3787</v>
      </c>
      <c r="F402" s="93" t="s">
        <v>3780</v>
      </c>
      <c r="G402" s="93">
        <v>3</v>
      </c>
    </row>
    <row r="403" spans="1:7">
      <c r="A403" s="93" t="s">
        <v>3777</v>
      </c>
      <c r="B403" s="93" t="s">
        <v>4178</v>
      </c>
      <c r="C403" s="93"/>
      <c r="D403" s="93">
        <v>0</v>
      </c>
      <c r="E403" s="93" t="s">
        <v>3796</v>
      </c>
      <c r="F403" s="93" t="s">
        <v>3780</v>
      </c>
      <c r="G403" s="93">
        <v>3</v>
      </c>
    </row>
    <row r="404" spans="1:7">
      <c r="A404" s="93" t="s">
        <v>3777</v>
      </c>
      <c r="B404" s="93" t="s">
        <v>4179</v>
      </c>
      <c r="C404" s="93"/>
      <c r="D404" s="93">
        <v>0</v>
      </c>
      <c r="E404" s="93" t="s">
        <v>3791</v>
      </c>
      <c r="F404" s="93" t="s">
        <v>3780</v>
      </c>
      <c r="G404" s="93">
        <v>3</v>
      </c>
    </row>
    <row r="405" spans="1:7">
      <c r="A405" s="93" t="s">
        <v>3777</v>
      </c>
      <c r="B405" s="93" t="s">
        <v>4180</v>
      </c>
      <c r="C405" s="93"/>
      <c r="D405" s="93">
        <v>0</v>
      </c>
      <c r="E405" s="93" t="s">
        <v>3791</v>
      </c>
      <c r="F405" s="93" t="s">
        <v>3780</v>
      </c>
      <c r="G405" s="93">
        <v>3</v>
      </c>
    </row>
    <row r="406" spans="1:7">
      <c r="A406" s="93" t="s">
        <v>3777</v>
      </c>
      <c r="B406" s="93" t="s">
        <v>4181</v>
      </c>
      <c r="C406" s="93"/>
      <c r="D406" s="93">
        <v>0</v>
      </c>
      <c r="E406" s="93" t="s">
        <v>3787</v>
      </c>
      <c r="F406" s="93" t="s">
        <v>3780</v>
      </c>
      <c r="G406" s="93">
        <v>3</v>
      </c>
    </row>
    <row r="407" spans="1:7">
      <c r="A407" s="93" t="s">
        <v>3777</v>
      </c>
      <c r="B407" s="93" t="s">
        <v>4182</v>
      </c>
      <c r="C407" s="93"/>
      <c r="D407" s="93">
        <v>0</v>
      </c>
      <c r="E407" s="93" t="s">
        <v>3939</v>
      </c>
      <c r="F407" s="93" t="s">
        <v>3780</v>
      </c>
      <c r="G407" s="93">
        <v>3</v>
      </c>
    </row>
    <row r="408" spans="1:7">
      <c r="A408" s="93" t="s">
        <v>3777</v>
      </c>
      <c r="B408" s="93" t="s">
        <v>4183</v>
      </c>
      <c r="C408" s="93"/>
      <c r="D408" s="93">
        <v>0</v>
      </c>
      <c r="E408" s="93" t="s">
        <v>3939</v>
      </c>
      <c r="F408" s="93" t="s">
        <v>3780</v>
      </c>
      <c r="G408" s="93">
        <v>3</v>
      </c>
    </row>
    <row r="409" spans="1:7">
      <c r="A409" s="93" t="s">
        <v>3777</v>
      </c>
      <c r="B409" s="93" t="s">
        <v>4184</v>
      </c>
      <c r="C409" s="93"/>
      <c r="D409" s="93">
        <v>0</v>
      </c>
      <c r="E409" s="93" t="s">
        <v>3939</v>
      </c>
      <c r="F409" s="93" t="s">
        <v>3780</v>
      </c>
      <c r="G409" s="93">
        <v>3</v>
      </c>
    </row>
    <row r="410" spans="1:7">
      <c r="A410" s="93" t="s">
        <v>3777</v>
      </c>
      <c r="B410" s="93" t="s">
        <v>4185</v>
      </c>
      <c r="C410" s="93"/>
      <c r="D410" s="93">
        <v>0</v>
      </c>
      <c r="E410" s="93" t="s">
        <v>3939</v>
      </c>
      <c r="F410" s="93" t="s">
        <v>3780</v>
      </c>
      <c r="G410" s="93">
        <v>3</v>
      </c>
    </row>
    <row r="411" spans="1:7">
      <c r="A411" s="93" t="s">
        <v>3777</v>
      </c>
      <c r="B411" s="93" t="s">
        <v>4186</v>
      </c>
      <c r="C411" s="93"/>
      <c r="D411" s="93">
        <v>0</v>
      </c>
      <c r="E411" s="93" t="s">
        <v>3787</v>
      </c>
      <c r="F411" s="93" t="s">
        <v>3780</v>
      </c>
      <c r="G411" s="93">
        <v>3</v>
      </c>
    </row>
    <row r="412" spans="1:7">
      <c r="A412" s="93" t="s">
        <v>3777</v>
      </c>
      <c r="B412" s="93" t="s">
        <v>4187</v>
      </c>
      <c r="C412" s="93"/>
      <c r="D412" s="93">
        <v>0</v>
      </c>
      <c r="E412" s="93" t="s">
        <v>3939</v>
      </c>
      <c r="F412" s="93" t="s">
        <v>3780</v>
      </c>
      <c r="G412" s="93">
        <v>3</v>
      </c>
    </row>
    <row r="413" spans="1:7">
      <c r="A413" s="93" t="s">
        <v>3777</v>
      </c>
      <c r="B413" s="93" t="s">
        <v>4188</v>
      </c>
      <c r="C413" s="93"/>
      <c r="D413" s="93">
        <v>0</v>
      </c>
      <c r="E413" s="93" t="s">
        <v>3833</v>
      </c>
      <c r="F413" s="93" t="s">
        <v>3780</v>
      </c>
      <c r="G413" s="93">
        <v>3</v>
      </c>
    </row>
    <row r="414" spans="1:7">
      <c r="A414" s="93" t="s">
        <v>3777</v>
      </c>
      <c r="B414" s="93" t="s">
        <v>4189</v>
      </c>
      <c r="C414" s="93"/>
      <c r="D414" s="93">
        <v>0</v>
      </c>
      <c r="E414" s="93" t="s">
        <v>3791</v>
      </c>
      <c r="F414" s="93" t="s">
        <v>3780</v>
      </c>
      <c r="G414" s="93">
        <v>3</v>
      </c>
    </row>
    <row r="415" spans="1:7">
      <c r="A415" s="93" t="s">
        <v>3777</v>
      </c>
      <c r="B415" s="93" t="s">
        <v>4190</v>
      </c>
      <c r="C415" s="93"/>
      <c r="D415" s="93">
        <v>0</v>
      </c>
      <c r="E415" s="93" t="s">
        <v>3787</v>
      </c>
      <c r="F415" s="93" t="s">
        <v>3780</v>
      </c>
      <c r="G415" s="93">
        <v>3</v>
      </c>
    </row>
    <row r="416" spans="1:7">
      <c r="A416" s="93" t="s">
        <v>3777</v>
      </c>
      <c r="B416" s="93" t="s">
        <v>4191</v>
      </c>
      <c r="C416" s="93"/>
      <c r="D416" s="93">
        <v>0</v>
      </c>
      <c r="E416" s="93" t="s">
        <v>3787</v>
      </c>
      <c r="F416" s="93" t="s">
        <v>3780</v>
      </c>
      <c r="G416" s="93">
        <v>3</v>
      </c>
    </row>
    <row r="417" spans="1:7">
      <c r="A417" s="93" t="s">
        <v>3777</v>
      </c>
      <c r="B417" s="93" t="s">
        <v>4192</v>
      </c>
      <c r="C417" s="93"/>
      <c r="D417" s="93">
        <v>0</v>
      </c>
      <c r="E417" s="93" t="s">
        <v>3782</v>
      </c>
      <c r="F417" s="93" t="s">
        <v>3780</v>
      </c>
      <c r="G417" s="93">
        <v>3</v>
      </c>
    </row>
    <row r="418" spans="1:7">
      <c r="A418" s="93" t="s">
        <v>3777</v>
      </c>
      <c r="B418" s="93" t="s">
        <v>4193</v>
      </c>
      <c r="C418" s="93"/>
      <c r="D418" s="93">
        <v>0</v>
      </c>
      <c r="E418" s="93" t="s">
        <v>3787</v>
      </c>
      <c r="F418" s="93" t="s">
        <v>3780</v>
      </c>
      <c r="G418" s="93">
        <v>3</v>
      </c>
    </row>
    <row r="419" spans="1:7">
      <c r="A419" s="93" t="s">
        <v>3777</v>
      </c>
      <c r="B419" s="93" t="s">
        <v>4194</v>
      </c>
      <c r="C419" s="93"/>
      <c r="D419" s="93">
        <v>0</v>
      </c>
      <c r="E419" s="93" t="s">
        <v>3796</v>
      </c>
      <c r="F419" s="93" t="s">
        <v>3780</v>
      </c>
      <c r="G419" s="93">
        <v>3</v>
      </c>
    </row>
    <row r="420" spans="1:7">
      <c r="A420" s="93" t="s">
        <v>3777</v>
      </c>
      <c r="B420" s="93" t="s">
        <v>4195</v>
      </c>
      <c r="C420" s="93"/>
      <c r="D420" s="93">
        <v>0</v>
      </c>
      <c r="E420" s="93" t="s">
        <v>3872</v>
      </c>
      <c r="F420" s="93" t="s">
        <v>3780</v>
      </c>
      <c r="G420" s="93">
        <v>3</v>
      </c>
    </row>
    <row r="421" spans="1:7">
      <c r="A421" s="93" t="s">
        <v>3777</v>
      </c>
      <c r="B421" s="93" t="s">
        <v>4196</v>
      </c>
      <c r="C421" s="93"/>
      <c r="D421" s="93">
        <v>0</v>
      </c>
      <c r="E421" s="93" t="s">
        <v>3782</v>
      </c>
      <c r="F421" s="93" t="s">
        <v>3780</v>
      </c>
      <c r="G421" s="93">
        <v>3</v>
      </c>
    </row>
    <row r="422" spans="1:7">
      <c r="A422" s="93" t="s">
        <v>3777</v>
      </c>
      <c r="B422" s="93" t="s">
        <v>4197</v>
      </c>
      <c r="C422" s="93"/>
      <c r="D422" s="93">
        <v>0</v>
      </c>
      <c r="E422" s="93" t="s">
        <v>3858</v>
      </c>
      <c r="F422" s="93" t="s">
        <v>3780</v>
      </c>
      <c r="G422" s="93">
        <v>3</v>
      </c>
    </row>
    <row r="423" spans="1:7">
      <c r="A423" s="93" t="s">
        <v>3777</v>
      </c>
      <c r="B423" s="93" t="s">
        <v>4198</v>
      </c>
      <c r="C423" s="93"/>
      <c r="D423" s="93">
        <v>0</v>
      </c>
      <c r="E423" s="93" t="s">
        <v>3787</v>
      </c>
      <c r="F423" s="93" t="s">
        <v>3780</v>
      </c>
      <c r="G423" s="93">
        <v>3</v>
      </c>
    </row>
    <row r="424" spans="1:7">
      <c r="A424" s="93" t="s">
        <v>3777</v>
      </c>
      <c r="B424" s="93" t="s">
        <v>4199</v>
      </c>
      <c r="C424" s="93"/>
      <c r="D424" s="93">
        <v>0</v>
      </c>
      <c r="E424" s="93" t="s">
        <v>3787</v>
      </c>
      <c r="F424" s="93" t="s">
        <v>3780</v>
      </c>
      <c r="G424" s="93">
        <v>3</v>
      </c>
    </row>
    <row r="425" spans="1:7">
      <c r="A425" s="93" t="s">
        <v>3777</v>
      </c>
      <c r="B425" s="93" t="s">
        <v>4200</v>
      </c>
      <c r="C425" s="93"/>
      <c r="D425" s="93">
        <v>0</v>
      </c>
      <c r="E425" s="93" t="s">
        <v>3919</v>
      </c>
      <c r="F425" s="93" t="s">
        <v>3780</v>
      </c>
      <c r="G425" s="93">
        <v>3</v>
      </c>
    </row>
    <row r="426" spans="1:7">
      <c r="A426" s="93" t="s">
        <v>3777</v>
      </c>
      <c r="B426" s="93" t="s">
        <v>2395</v>
      </c>
      <c r="C426" s="93"/>
      <c r="D426" s="93">
        <v>0</v>
      </c>
      <c r="E426" s="93" t="s">
        <v>3847</v>
      </c>
      <c r="F426" s="93" t="s">
        <v>3780</v>
      </c>
      <c r="G426" s="93">
        <v>3</v>
      </c>
    </row>
    <row r="427" spans="1:7">
      <c r="A427" s="93" t="s">
        <v>3777</v>
      </c>
      <c r="B427" s="93" t="s">
        <v>2396</v>
      </c>
      <c r="C427" s="93"/>
      <c r="D427" s="93">
        <v>0</v>
      </c>
      <c r="E427" s="93" t="s">
        <v>3787</v>
      </c>
      <c r="F427" s="93" t="s">
        <v>3780</v>
      </c>
      <c r="G427" s="93">
        <v>3</v>
      </c>
    </row>
    <row r="428" spans="1:7">
      <c r="A428" s="93" t="s">
        <v>3777</v>
      </c>
      <c r="B428" s="93" t="s">
        <v>2397</v>
      </c>
      <c r="C428" s="93"/>
      <c r="D428" s="93">
        <v>0</v>
      </c>
      <c r="E428" s="93" t="s">
        <v>3787</v>
      </c>
      <c r="F428" s="93" t="s">
        <v>3780</v>
      </c>
      <c r="G428" s="93">
        <v>3</v>
      </c>
    </row>
    <row r="429" spans="1:7">
      <c r="A429" s="93" t="s">
        <v>3777</v>
      </c>
      <c r="B429" s="93" t="s">
        <v>4201</v>
      </c>
      <c r="C429" s="93"/>
      <c r="D429" s="93">
        <v>0</v>
      </c>
      <c r="E429" s="93" t="s">
        <v>3787</v>
      </c>
      <c r="F429" s="93" t="s">
        <v>3780</v>
      </c>
      <c r="G429" s="93">
        <v>3</v>
      </c>
    </row>
    <row r="430" spans="1:7">
      <c r="A430" s="93" t="s">
        <v>3777</v>
      </c>
      <c r="B430" s="93" t="s">
        <v>4202</v>
      </c>
      <c r="C430" s="93"/>
      <c r="D430" s="93">
        <v>0</v>
      </c>
      <c r="E430" s="93" t="s">
        <v>3787</v>
      </c>
      <c r="F430" s="93" t="s">
        <v>3780</v>
      </c>
      <c r="G430" s="93">
        <v>3</v>
      </c>
    </row>
    <row r="431" spans="1:7">
      <c r="A431" s="93" t="s">
        <v>3777</v>
      </c>
      <c r="B431" s="93" t="s">
        <v>4203</v>
      </c>
      <c r="C431" s="93"/>
      <c r="D431" s="93">
        <v>0</v>
      </c>
      <c r="E431" s="93" t="s">
        <v>3939</v>
      </c>
      <c r="F431" s="93" t="s">
        <v>3780</v>
      </c>
      <c r="G431" s="93">
        <v>3</v>
      </c>
    </row>
    <row r="432" spans="1:7">
      <c r="A432" s="93" t="s">
        <v>3777</v>
      </c>
      <c r="B432" s="93" t="s">
        <v>4204</v>
      </c>
      <c r="C432" s="93"/>
      <c r="D432" s="93">
        <v>0</v>
      </c>
      <c r="E432" s="93" t="s">
        <v>3939</v>
      </c>
      <c r="F432" s="93" t="s">
        <v>3780</v>
      </c>
      <c r="G432" s="93">
        <v>3</v>
      </c>
    </row>
    <row r="433" spans="1:7">
      <c r="A433" s="93" t="s">
        <v>3777</v>
      </c>
      <c r="B433" s="93" t="s">
        <v>4205</v>
      </c>
      <c r="C433" s="93"/>
      <c r="D433" s="93">
        <v>0</v>
      </c>
      <c r="E433" s="93" t="s">
        <v>3791</v>
      </c>
      <c r="F433" s="93" t="s">
        <v>3780</v>
      </c>
      <c r="G433" s="93">
        <v>3</v>
      </c>
    </row>
    <row r="434" spans="1:7">
      <c r="A434" s="93" t="s">
        <v>3777</v>
      </c>
      <c r="B434" s="93" t="s">
        <v>2402</v>
      </c>
      <c r="C434" s="93"/>
      <c r="D434" s="93">
        <v>0</v>
      </c>
      <c r="E434" s="93" t="s">
        <v>3787</v>
      </c>
      <c r="F434" s="93" t="s">
        <v>3780</v>
      </c>
      <c r="G434" s="93">
        <v>3</v>
      </c>
    </row>
    <row r="435" spans="1:7">
      <c r="A435" s="93" t="s">
        <v>3777</v>
      </c>
      <c r="B435" s="93" t="s">
        <v>4206</v>
      </c>
      <c r="C435" s="93"/>
      <c r="D435" s="93">
        <v>0</v>
      </c>
      <c r="E435" s="93" t="s">
        <v>4010</v>
      </c>
      <c r="F435" s="93" t="s">
        <v>3780</v>
      </c>
      <c r="G435" s="93">
        <v>3</v>
      </c>
    </row>
    <row r="436" spans="1:7">
      <c r="A436" s="93" t="s">
        <v>3777</v>
      </c>
      <c r="B436" s="93" t="s">
        <v>4207</v>
      </c>
      <c r="C436" s="93"/>
      <c r="D436" s="93">
        <v>0</v>
      </c>
      <c r="E436" s="93" t="s">
        <v>3787</v>
      </c>
      <c r="F436" s="93" t="s">
        <v>3780</v>
      </c>
      <c r="G436" s="93">
        <v>3</v>
      </c>
    </row>
    <row r="437" spans="1:7">
      <c r="A437" s="93" t="s">
        <v>3777</v>
      </c>
      <c r="B437" s="93" t="s">
        <v>4208</v>
      </c>
      <c r="C437" s="93"/>
      <c r="D437" s="93">
        <v>0</v>
      </c>
      <c r="E437" s="93" t="s">
        <v>3939</v>
      </c>
      <c r="F437" s="93" t="s">
        <v>3780</v>
      </c>
      <c r="G437" s="93">
        <v>3</v>
      </c>
    </row>
    <row r="438" spans="1:7">
      <c r="A438" s="93" t="s">
        <v>3777</v>
      </c>
      <c r="B438" s="93" t="s">
        <v>4209</v>
      </c>
      <c r="C438" s="93"/>
      <c r="D438" s="93">
        <v>0</v>
      </c>
      <c r="E438" s="93" t="s">
        <v>3787</v>
      </c>
      <c r="F438" s="93" t="s">
        <v>3780</v>
      </c>
      <c r="G438" s="93">
        <v>3</v>
      </c>
    </row>
    <row r="439" spans="1:7">
      <c r="A439" s="93" t="s">
        <v>3777</v>
      </c>
      <c r="B439" s="93" t="s">
        <v>2409</v>
      </c>
      <c r="C439" s="93"/>
      <c r="D439" s="93">
        <v>0</v>
      </c>
      <c r="E439" s="93" t="s">
        <v>3803</v>
      </c>
      <c r="F439" s="93" t="s">
        <v>3780</v>
      </c>
      <c r="G439" s="93">
        <v>3</v>
      </c>
    </row>
    <row r="440" spans="1:7">
      <c r="A440" s="93" t="s">
        <v>3777</v>
      </c>
      <c r="B440" s="93" t="s">
        <v>2412</v>
      </c>
      <c r="C440" s="93"/>
      <c r="D440" s="93">
        <v>0</v>
      </c>
      <c r="E440" s="93" t="s">
        <v>3810</v>
      </c>
      <c r="F440" s="93" t="s">
        <v>3780</v>
      </c>
      <c r="G440" s="93">
        <v>3</v>
      </c>
    </row>
    <row r="441" spans="1:7">
      <c r="A441" s="93" t="s">
        <v>3777</v>
      </c>
      <c r="B441" s="93" t="s">
        <v>4210</v>
      </c>
      <c r="C441" s="93"/>
      <c r="D441" s="93">
        <v>0</v>
      </c>
      <c r="E441" s="93" t="s">
        <v>3787</v>
      </c>
      <c r="F441" s="93" t="s">
        <v>3780</v>
      </c>
      <c r="G441" s="93">
        <v>3</v>
      </c>
    </row>
    <row r="442" spans="1:7">
      <c r="A442" s="93" t="s">
        <v>3777</v>
      </c>
      <c r="B442" s="93" t="s">
        <v>2413</v>
      </c>
      <c r="C442" s="93"/>
      <c r="D442" s="93">
        <v>0</v>
      </c>
      <c r="E442" s="93" t="s">
        <v>3787</v>
      </c>
      <c r="F442" s="93" t="s">
        <v>3780</v>
      </c>
      <c r="G442" s="93">
        <v>3</v>
      </c>
    </row>
    <row r="443" spans="1:7">
      <c r="A443" s="93" t="s">
        <v>3777</v>
      </c>
      <c r="B443" s="93" t="s">
        <v>4211</v>
      </c>
      <c r="C443" s="93"/>
      <c r="D443" s="93">
        <v>0</v>
      </c>
      <c r="E443" s="93" t="s">
        <v>3796</v>
      </c>
      <c r="F443" s="93" t="s">
        <v>3780</v>
      </c>
      <c r="G443" s="93">
        <v>3</v>
      </c>
    </row>
    <row r="444" spans="1:7">
      <c r="A444" s="93" t="s">
        <v>3777</v>
      </c>
      <c r="B444" s="93" t="s">
        <v>4212</v>
      </c>
      <c r="C444" s="93"/>
      <c r="D444" s="93">
        <v>0</v>
      </c>
      <c r="E444" s="93" t="s">
        <v>3802</v>
      </c>
      <c r="F444" s="93" t="s">
        <v>3780</v>
      </c>
      <c r="G444" s="93">
        <v>3</v>
      </c>
    </row>
    <row r="445" spans="1:7">
      <c r="A445" s="93" t="s">
        <v>3777</v>
      </c>
      <c r="B445" s="93" t="s">
        <v>4213</v>
      </c>
      <c r="C445" s="93"/>
      <c r="D445" s="93">
        <v>0</v>
      </c>
      <c r="E445" s="93" t="s">
        <v>3881</v>
      </c>
      <c r="F445" s="93" t="s">
        <v>3780</v>
      </c>
      <c r="G445" s="93">
        <v>3</v>
      </c>
    </row>
    <row r="446" spans="1:7">
      <c r="A446" s="93" t="s">
        <v>3777</v>
      </c>
      <c r="B446" s="93" t="s">
        <v>4214</v>
      </c>
      <c r="C446" s="93"/>
      <c r="D446" s="93">
        <v>0</v>
      </c>
      <c r="E446" s="93" t="s">
        <v>3787</v>
      </c>
      <c r="F446" s="93" t="s">
        <v>3780</v>
      </c>
      <c r="G446" s="93">
        <v>3</v>
      </c>
    </row>
    <row r="447" spans="1:7">
      <c r="A447" s="93" t="s">
        <v>3777</v>
      </c>
      <c r="B447" s="93" t="s">
        <v>4215</v>
      </c>
      <c r="C447" s="93"/>
      <c r="D447" s="93">
        <v>0</v>
      </c>
      <c r="E447" s="93" t="s">
        <v>3787</v>
      </c>
      <c r="F447" s="93" t="s">
        <v>3780</v>
      </c>
      <c r="G447" s="93">
        <v>3</v>
      </c>
    </row>
    <row r="448" spans="1:7">
      <c r="A448" s="93" t="s">
        <v>3777</v>
      </c>
      <c r="B448" s="93" t="s">
        <v>4216</v>
      </c>
      <c r="C448" s="93"/>
      <c r="D448" s="93">
        <v>0</v>
      </c>
      <c r="E448" s="93" t="s">
        <v>3802</v>
      </c>
      <c r="F448" s="93" t="s">
        <v>3780</v>
      </c>
      <c r="G448" s="93">
        <v>3</v>
      </c>
    </row>
    <row r="449" spans="1:7">
      <c r="A449" s="93" t="s">
        <v>3777</v>
      </c>
      <c r="B449" s="93" t="s">
        <v>4217</v>
      </c>
      <c r="C449" s="93"/>
      <c r="D449" s="93">
        <v>0</v>
      </c>
      <c r="E449" s="93" t="s">
        <v>3802</v>
      </c>
      <c r="F449" s="93" t="s">
        <v>3780</v>
      </c>
      <c r="G449" s="93">
        <v>3</v>
      </c>
    </row>
    <row r="450" spans="1:7">
      <c r="A450" s="93" t="s">
        <v>3777</v>
      </c>
      <c r="B450" s="93" t="s">
        <v>4218</v>
      </c>
      <c r="C450" s="93"/>
      <c r="D450" s="93">
        <v>0</v>
      </c>
      <c r="E450" s="93" t="s">
        <v>3787</v>
      </c>
      <c r="F450" s="93" t="s">
        <v>3780</v>
      </c>
      <c r="G450" s="93">
        <v>3</v>
      </c>
    </row>
    <row r="451" spans="1:7">
      <c r="A451" s="93" t="s">
        <v>3777</v>
      </c>
      <c r="B451" s="93" t="s">
        <v>4219</v>
      </c>
      <c r="C451" s="93"/>
      <c r="D451" s="93">
        <v>0</v>
      </c>
      <c r="E451" s="93" t="s">
        <v>3787</v>
      </c>
      <c r="F451" s="93" t="s">
        <v>3780</v>
      </c>
      <c r="G451" s="93">
        <v>3</v>
      </c>
    </row>
    <row r="452" spans="1:7">
      <c r="A452" s="93" t="s">
        <v>3777</v>
      </c>
      <c r="B452" s="93" t="s">
        <v>4220</v>
      </c>
      <c r="C452" s="93"/>
      <c r="D452" s="93">
        <v>0</v>
      </c>
      <c r="E452" s="93" t="s">
        <v>3787</v>
      </c>
      <c r="F452" s="93" t="s">
        <v>3780</v>
      </c>
      <c r="G452" s="93">
        <v>3</v>
      </c>
    </row>
    <row r="453" spans="1:7">
      <c r="A453" s="93" t="s">
        <v>3777</v>
      </c>
      <c r="B453" s="93" t="s">
        <v>4221</v>
      </c>
      <c r="C453" s="93"/>
      <c r="D453" s="93">
        <v>0</v>
      </c>
      <c r="E453" s="93" t="s">
        <v>3787</v>
      </c>
      <c r="F453" s="93" t="s">
        <v>3780</v>
      </c>
      <c r="G453" s="93">
        <v>3</v>
      </c>
    </row>
    <row r="454" spans="1:7">
      <c r="A454" s="93" t="s">
        <v>3777</v>
      </c>
      <c r="B454" s="93" t="s">
        <v>4222</v>
      </c>
      <c r="C454" s="93"/>
      <c r="D454" s="93">
        <v>0</v>
      </c>
      <c r="E454" s="93" t="s">
        <v>3791</v>
      </c>
      <c r="F454" s="93" t="s">
        <v>3780</v>
      </c>
      <c r="G454" s="93">
        <v>3</v>
      </c>
    </row>
    <row r="455" spans="1:7">
      <c r="A455" s="93" t="s">
        <v>3777</v>
      </c>
      <c r="B455" s="93" t="s">
        <v>4223</v>
      </c>
      <c r="C455" s="93"/>
      <c r="D455" s="93">
        <v>0</v>
      </c>
      <c r="E455" s="93" t="s">
        <v>3939</v>
      </c>
      <c r="F455" s="93" t="s">
        <v>3780</v>
      </c>
      <c r="G455" s="93">
        <v>3</v>
      </c>
    </row>
    <row r="456" spans="1:7">
      <c r="A456" s="93" t="s">
        <v>3777</v>
      </c>
      <c r="B456" s="93" t="s">
        <v>4224</v>
      </c>
      <c r="C456" s="93"/>
      <c r="D456" s="93">
        <v>0</v>
      </c>
      <c r="E456" s="93" t="s">
        <v>3787</v>
      </c>
      <c r="F456" s="93" t="s">
        <v>3780</v>
      </c>
      <c r="G456" s="93">
        <v>3</v>
      </c>
    </row>
    <row r="457" spans="1:7">
      <c r="A457" s="93" t="s">
        <v>3777</v>
      </c>
      <c r="B457" s="93" t="s">
        <v>4225</v>
      </c>
      <c r="C457" s="93"/>
      <c r="D457" s="93">
        <v>0</v>
      </c>
      <c r="E457" s="93" t="s">
        <v>3915</v>
      </c>
      <c r="F457" s="93" t="s">
        <v>3780</v>
      </c>
      <c r="G457" s="93">
        <v>3</v>
      </c>
    </row>
    <row r="458" spans="1:7">
      <c r="A458" s="93" t="s">
        <v>3777</v>
      </c>
      <c r="B458" s="93" t="s">
        <v>4226</v>
      </c>
      <c r="C458" s="93"/>
      <c r="D458" s="93">
        <v>0</v>
      </c>
      <c r="E458" s="93" t="s">
        <v>3787</v>
      </c>
      <c r="F458" s="93" t="s">
        <v>3780</v>
      </c>
      <c r="G458" s="93">
        <v>3</v>
      </c>
    </row>
    <row r="459" spans="1:7">
      <c r="A459" s="93" t="s">
        <v>3777</v>
      </c>
      <c r="B459" s="93" t="s">
        <v>4227</v>
      </c>
      <c r="C459" s="93"/>
      <c r="D459" s="93">
        <v>0</v>
      </c>
      <c r="E459" s="93" t="s">
        <v>3791</v>
      </c>
      <c r="F459" s="93" t="s">
        <v>3780</v>
      </c>
      <c r="G459" s="93">
        <v>3</v>
      </c>
    </row>
    <row r="460" spans="1:7">
      <c r="A460" s="93" t="s">
        <v>3777</v>
      </c>
      <c r="B460" s="93" t="s">
        <v>4228</v>
      </c>
      <c r="C460" s="93"/>
      <c r="D460" s="93">
        <v>0</v>
      </c>
      <c r="E460" s="93" t="s">
        <v>3889</v>
      </c>
      <c r="F460" s="93" t="s">
        <v>3780</v>
      </c>
      <c r="G460" s="93">
        <v>3</v>
      </c>
    </row>
    <row r="461" spans="1:7">
      <c r="A461" s="93" t="s">
        <v>3777</v>
      </c>
      <c r="B461" s="93" t="s">
        <v>4229</v>
      </c>
      <c r="C461" s="93"/>
      <c r="D461" s="93">
        <v>0</v>
      </c>
      <c r="E461" s="93" t="s">
        <v>3794</v>
      </c>
      <c r="F461" s="93" t="s">
        <v>3780</v>
      </c>
      <c r="G461" s="93">
        <v>3</v>
      </c>
    </row>
    <row r="462" spans="1:7">
      <c r="A462" s="93" t="s">
        <v>3777</v>
      </c>
      <c r="B462" s="93" t="s">
        <v>4230</v>
      </c>
      <c r="C462" s="93"/>
      <c r="D462" s="93">
        <v>0</v>
      </c>
      <c r="E462" s="93" t="s">
        <v>3791</v>
      </c>
      <c r="F462" s="93" t="s">
        <v>3780</v>
      </c>
      <c r="G462" s="93">
        <v>3</v>
      </c>
    </row>
    <row r="463" spans="1:7">
      <c r="A463" s="93" t="s">
        <v>3777</v>
      </c>
      <c r="B463" s="93" t="s">
        <v>4231</v>
      </c>
      <c r="C463" s="93"/>
      <c r="D463" s="93">
        <v>0</v>
      </c>
      <c r="E463" s="93" t="s">
        <v>3789</v>
      </c>
      <c r="F463" s="93" t="s">
        <v>3780</v>
      </c>
      <c r="G463" s="93">
        <v>3</v>
      </c>
    </row>
    <row r="464" spans="1:7">
      <c r="A464" s="93" t="s">
        <v>3777</v>
      </c>
      <c r="B464" s="93" t="s">
        <v>2432</v>
      </c>
      <c r="C464" s="93"/>
      <c r="D464" s="93">
        <v>0</v>
      </c>
      <c r="E464" s="93" t="s">
        <v>3789</v>
      </c>
      <c r="F464" s="93" t="s">
        <v>3780</v>
      </c>
      <c r="G464" s="93">
        <v>3</v>
      </c>
    </row>
    <row r="465" spans="1:7">
      <c r="A465" s="93" t="s">
        <v>3777</v>
      </c>
      <c r="B465" s="93" t="s">
        <v>2435</v>
      </c>
      <c r="C465" s="93"/>
      <c r="D465" s="93">
        <v>0</v>
      </c>
      <c r="E465" s="93" t="s">
        <v>3847</v>
      </c>
      <c r="F465" s="93" t="s">
        <v>3780</v>
      </c>
      <c r="G465" s="93">
        <v>3</v>
      </c>
    </row>
    <row r="466" spans="1:7">
      <c r="A466" s="93" t="s">
        <v>3777</v>
      </c>
      <c r="B466" s="93" t="s">
        <v>2436</v>
      </c>
      <c r="C466" s="93"/>
      <c r="D466" s="93">
        <v>0</v>
      </c>
      <c r="E466" s="93" t="s">
        <v>3847</v>
      </c>
      <c r="F466" s="93" t="s">
        <v>3780</v>
      </c>
      <c r="G466" s="93">
        <v>3</v>
      </c>
    </row>
    <row r="467" spans="1:7">
      <c r="A467" s="93" t="s">
        <v>3777</v>
      </c>
      <c r="B467" s="93" t="s">
        <v>4232</v>
      </c>
      <c r="C467" s="93"/>
      <c r="D467" s="93">
        <v>0</v>
      </c>
      <c r="E467" s="93" t="s">
        <v>3787</v>
      </c>
      <c r="F467" s="93" t="s">
        <v>3780</v>
      </c>
      <c r="G467" s="93">
        <v>3</v>
      </c>
    </row>
    <row r="468" spans="1:7">
      <c r="A468" s="93" t="s">
        <v>3777</v>
      </c>
      <c r="B468" s="93" t="s">
        <v>4233</v>
      </c>
      <c r="C468" s="93"/>
      <c r="D468" s="93">
        <v>0</v>
      </c>
      <c r="E468" s="93" t="s">
        <v>3787</v>
      </c>
      <c r="F468" s="93" t="s">
        <v>3780</v>
      </c>
      <c r="G468" s="93">
        <v>3</v>
      </c>
    </row>
    <row r="469" spans="1:7">
      <c r="A469" s="93" t="s">
        <v>3777</v>
      </c>
      <c r="B469" s="93" t="s">
        <v>4234</v>
      </c>
      <c r="C469" s="93"/>
      <c r="D469" s="93">
        <v>0</v>
      </c>
      <c r="E469" s="93" t="s">
        <v>3787</v>
      </c>
      <c r="F469" s="93" t="s">
        <v>3780</v>
      </c>
      <c r="G469" s="93">
        <v>3</v>
      </c>
    </row>
    <row r="470" spans="1:7">
      <c r="A470" s="93" t="s">
        <v>3777</v>
      </c>
      <c r="B470" s="93" t="s">
        <v>4235</v>
      </c>
      <c r="C470" s="93"/>
      <c r="D470" s="93">
        <v>0</v>
      </c>
      <c r="E470" s="93" t="s">
        <v>3787</v>
      </c>
      <c r="F470" s="93" t="s">
        <v>3780</v>
      </c>
      <c r="G470" s="93">
        <v>3</v>
      </c>
    </row>
    <row r="471" spans="1:7">
      <c r="A471" s="93" t="s">
        <v>3777</v>
      </c>
      <c r="B471" s="93" t="s">
        <v>4236</v>
      </c>
      <c r="C471" s="93"/>
      <c r="D471" s="93">
        <v>0</v>
      </c>
      <c r="E471" s="93" t="s">
        <v>3782</v>
      </c>
      <c r="F471" s="93" t="s">
        <v>3780</v>
      </c>
      <c r="G471" s="93">
        <v>3</v>
      </c>
    </row>
    <row r="472" spans="1:7">
      <c r="A472" s="93" t="s">
        <v>3777</v>
      </c>
      <c r="B472" s="93" t="s">
        <v>2452</v>
      </c>
      <c r="C472" s="93"/>
      <c r="D472" s="93">
        <v>0</v>
      </c>
      <c r="E472" s="93" t="s">
        <v>3858</v>
      </c>
      <c r="F472" s="93" t="s">
        <v>3780</v>
      </c>
      <c r="G472" s="93">
        <v>3</v>
      </c>
    </row>
    <row r="473" spans="1:7">
      <c r="A473" s="93" t="s">
        <v>3777</v>
      </c>
      <c r="B473" s="93" t="s">
        <v>4237</v>
      </c>
      <c r="C473" s="93"/>
      <c r="D473" s="93">
        <v>0</v>
      </c>
      <c r="E473" s="93" t="s">
        <v>3787</v>
      </c>
      <c r="F473" s="93" t="s">
        <v>3780</v>
      </c>
      <c r="G473" s="93">
        <v>3</v>
      </c>
    </row>
    <row r="474" spans="1:7">
      <c r="A474" s="93" t="s">
        <v>3777</v>
      </c>
      <c r="B474" s="93" t="s">
        <v>4238</v>
      </c>
      <c r="C474" s="93"/>
      <c r="D474" s="93">
        <v>0</v>
      </c>
      <c r="E474" s="93" t="s">
        <v>3802</v>
      </c>
      <c r="F474" s="93" t="s">
        <v>3780</v>
      </c>
      <c r="G474" s="93">
        <v>3</v>
      </c>
    </row>
    <row r="475" spans="1:7">
      <c r="A475" s="93" t="s">
        <v>3777</v>
      </c>
      <c r="B475" s="93" t="s">
        <v>2455</v>
      </c>
      <c r="C475" s="93"/>
      <c r="D475" s="93">
        <v>0</v>
      </c>
      <c r="E475" s="93" t="s">
        <v>3847</v>
      </c>
      <c r="F475" s="93" t="s">
        <v>3780</v>
      </c>
      <c r="G475" s="93">
        <v>3</v>
      </c>
    </row>
    <row r="476" spans="1:7">
      <c r="A476" s="93" t="s">
        <v>3777</v>
      </c>
      <c r="B476" s="93" t="s">
        <v>4239</v>
      </c>
      <c r="C476" s="93"/>
      <c r="D476" s="93">
        <v>0</v>
      </c>
      <c r="E476" s="93" t="s">
        <v>3796</v>
      </c>
      <c r="F476" s="93" t="s">
        <v>3780</v>
      </c>
      <c r="G476" s="93">
        <v>3</v>
      </c>
    </row>
    <row r="477" spans="1:7">
      <c r="A477" s="93" t="s">
        <v>3777</v>
      </c>
      <c r="B477" s="93" t="s">
        <v>4240</v>
      </c>
      <c r="C477" s="93"/>
      <c r="D477" s="93">
        <v>0</v>
      </c>
      <c r="E477" s="93" t="s">
        <v>3796</v>
      </c>
      <c r="F477" s="93" t="s">
        <v>3780</v>
      </c>
      <c r="G477" s="93">
        <v>3</v>
      </c>
    </row>
    <row r="478" spans="1:7">
      <c r="A478" s="93" t="s">
        <v>3777</v>
      </c>
      <c r="B478" s="93" t="s">
        <v>4241</v>
      </c>
      <c r="C478" s="93"/>
      <c r="D478" s="93">
        <v>0</v>
      </c>
      <c r="E478" s="93" t="s">
        <v>3915</v>
      </c>
      <c r="F478" s="93" t="s">
        <v>3780</v>
      </c>
      <c r="G478" s="93">
        <v>3</v>
      </c>
    </row>
    <row r="479" spans="1:7">
      <c r="A479" s="93" t="s">
        <v>3777</v>
      </c>
      <c r="B479" s="93" t="s">
        <v>4242</v>
      </c>
      <c r="C479" s="93"/>
      <c r="D479" s="93">
        <v>0</v>
      </c>
      <c r="E479" s="93" t="s">
        <v>3802</v>
      </c>
      <c r="F479" s="93" t="s">
        <v>3780</v>
      </c>
      <c r="G479" s="93">
        <v>3</v>
      </c>
    </row>
    <row r="480" spans="1:7">
      <c r="A480" s="93" t="s">
        <v>3777</v>
      </c>
      <c r="B480" s="93" t="s">
        <v>4243</v>
      </c>
      <c r="C480" s="93"/>
      <c r="D480" s="93">
        <v>0</v>
      </c>
      <c r="E480" s="93" t="s">
        <v>3787</v>
      </c>
      <c r="F480" s="93" t="s">
        <v>3780</v>
      </c>
      <c r="G480" s="93">
        <v>3</v>
      </c>
    </row>
    <row r="481" spans="1:7">
      <c r="A481" s="93" t="s">
        <v>3777</v>
      </c>
      <c r="B481" s="93" t="s">
        <v>4244</v>
      </c>
      <c r="C481" s="93"/>
      <c r="D481" s="93">
        <v>0</v>
      </c>
      <c r="E481" s="93" t="s">
        <v>3779</v>
      </c>
      <c r="F481" s="93" t="s">
        <v>3780</v>
      </c>
      <c r="G481" s="93">
        <v>3</v>
      </c>
    </row>
    <row r="482" spans="1:7">
      <c r="A482" s="93" t="s">
        <v>3777</v>
      </c>
      <c r="B482" s="93" t="s">
        <v>4245</v>
      </c>
      <c r="C482" s="93"/>
      <c r="D482" s="93">
        <v>0</v>
      </c>
      <c r="E482" s="93" t="s">
        <v>3802</v>
      </c>
      <c r="F482" s="93" t="s">
        <v>3780</v>
      </c>
      <c r="G482" s="93">
        <v>3</v>
      </c>
    </row>
    <row r="483" spans="1:7">
      <c r="A483" s="93" t="s">
        <v>3777</v>
      </c>
      <c r="B483" s="93" t="s">
        <v>4246</v>
      </c>
      <c r="C483" s="93"/>
      <c r="D483" s="93">
        <v>0</v>
      </c>
      <c r="E483" s="93" t="s">
        <v>3787</v>
      </c>
      <c r="F483" s="93" t="s">
        <v>3780</v>
      </c>
      <c r="G483" s="93">
        <v>3</v>
      </c>
    </row>
    <row r="484" spans="1:7">
      <c r="A484" s="93" t="s">
        <v>3777</v>
      </c>
      <c r="B484" s="93" t="s">
        <v>4247</v>
      </c>
      <c r="C484" s="93"/>
      <c r="D484" s="93">
        <v>0</v>
      </c>
      <c r="E484" s="93" t="s">
        <v>3782</v>
      </c>
      <c r="F484" s="93" t="s">
        <v>3780</v>
      </c>
      <c r="G484" s="93">
        <v>3</v>
      </c>
    </row>
    <row r="485" spans="1:7">
      <c r="A485" s="93" t="s">
        <v>3777</v>
      </c>
      <c r="B485" s="93" t="s">
        <v>4248</v>
      </c>
      <c r="C485" s="93"/>
      <c r="D485" s="93">
        <v>0</v>
      </c>
      <c r="E485" s="93" t="s">
        <v>3889</v>
      </c>
      <c r="F485" s="93" t="s">
        <v>3780</v>
      </c>
      <c r="G485" s="93">
        <v>3</v>
      </c>
    </row>
    <row r="486" spans="1:7">
      <c r="A486" s="93" t="s">
        <v>3777</v>
      </c>
      <c r="B486" s="93" t="s">
        <v>4249</v>
      </c>
      <c r="C486" s="93"/>
      <c r="D486" s="93">
        <v>0</v>
      </c>
      <c r="E486" s="93" t="s">
        <v>3787</v>
      </c>
      <c r="F486" s="93" t="s">
        <v>3780</v>
      </c>
      <c r="G486" s="93">
        <v>3</v>
      </c>
    </row>
    <row r="487" spans="1:7">
      <c r="A487" s="93" t="s">
        <v>3777</v>
      </c>
      <c r="B487" s="93" t="s">
        <v>2463</v>
      </c>
      <c r="C487" s="93"/>
      <c r="D487" s="93">
        <v>0</v>
      </c>
      <c r="E487" s="93" t="s">
        <v>3872</v>
      </c>
      <c r="F487" s="93" t="s">
        <v>3780</v>
      </c>
      <c r="G487" s="93">
        <v>3</v>
      </c>
    </row>
    <row r="488" spans="1:7">
      <c r="A488" s="93" t="s">
        <v>3777</v>
      </c>
      <c r="B488" s="93" t="s">
        <v>4250</v>
      </c>
      <c r="C488" s="93"/>
      <c r="D488" s="93">
        <v>0</v>
      </c>
      <c r="E488" s="93" t="s">
        <v>3837</v>
      </c>
      <c r="F488" s="93" t="s">
        <v>3780</v>
      </c>
      <c r="G488" s="93">
        <v>3</v>
      </c>
    </row>
    <row r="489" spans="1:7">
      <c r="A489" s="93" t="s">
        <v>3777</v>
      </c>
      <c r="B489" s="93" t="s">
        <v>4251</v>
      </c>
      <c r="C489" s="93"/>
      <c r="D489" s="93">
        <v>0</v>
      </c>
      <c r="E489" s="93" t="s">
        <v>3794</v>
      </c>
      <c r="F489" s="93" t="s">
        <v>3780</v>
      </c>
      <c r="G489" s="93">
        <v>3</v>
      </c>
    </row>
    <row r="490" spans="1:7">
      <c r="A490" s="93" t="s">
        <v>3777</v>
      </c>
      <c r="B490" s="93" t="s">
        <v>4252</v>
      </c>
      <c r="C490" s="93"/>
      <c r="D490" s="93">
        <v>0</v>
      </c>
      <c r="E490" s="93" t="s">
        <v>4253</v>
      </c>
      <c r="F490" s="93" t="s">
        <v>3780</v>
      </c>
      <c r="G490" s="93">
        <v>3</v>
      </c>
    </row>
    <row r="491" spans="1:7">
      <c r="A491" s="93" t="s">
        <v>3777</v>
      </c>
      <c r="B491" s="93" t="s">
        <v>2467</v>
      </c>
      <c r="C491" s="93"/>
      <c r="D491" s="93">
        <v>0</v>
      </c>
      <c r="E491" s="93" t="s">
        <v>3803</v>
      </c>
      <c r="F491" s="93" t="s">
        <v>3780</v>
      </c>
      <c r="G491" s="93">
        <v>3</v>
      </c>
    </row>
    <row r="492" spans="1:7">
      <c r="A492" s="93" t="s">
        <v>3777</v>
      </c>
      <c r="B492" s="93" t="s">
        <v>4254</v>
      </c>
      <c r="C492" s="93"/>
      <c r="D492" s="93">
        <v>0</v>
      </c>
      <c r="E492" s="93" t="s">
        <v>3845</v>
      </c>
      <c r="F492" s="93" t="s">
        <v>3780</v>
      </c>
      <c r="G492" s="93">
        <v>3</v>
      </c>
    </row>
    <row r="493" spans="1:7">
      <c r="A493" s="93" t="s">
        <v>3777</v>
      </c>
      <c r="B493" s="93" t="s">
        <v>4255</v>
      </c>
      <c r="C493" s="93"/>
      <c r="D493" s="93">
        <v>0</v>
      </c>
      <c r="E493" s="93" t="s">
        <v>3833</v>
      </c>
      <c r="F493" s="93" t="s">
        <v>3780</v>
      </c>
      <c r="G493" s="93">
        <v>3</v>
      </c>
    </row>
    <row r="494" spans="1:7">
      <c r="A494" s="93" t="s">
        <v>3777</v>
      </c>
      <c r="B494" s="93" t="s">
        <v>2470</v>
      </c>
      <c r="C494" s="93"/>
      <c r="D494" s="93">
        <v>0</v>
      </c>
      <c r="E494" s="93" t="s">
        <v>3847</v>
      </c>
      <c r="F494" s="93" t="s">
        <v>3780</v>
      </c>
      <c r="G494" s="93">
        <v>3</v>
      </c>
    </row>
    <row r="495" spans="1:7">
      <c r="A495" s="93" t="s">
        <v>3777</v>
      </c>
      <c r="B495" s="93" t="s">
        <v>4256</v>
      </c>
      <c r="C495" s="93"/>
      <c r="D495" s="93">
        <v>0</v>
      </c>
      <c r="E495" s="93" t="s">
        <v>4257</v>
      </c>
      <c r="F495" s="93" t="s">
        <v>3780</v>
      </c>
      <c r="G495" s="93">
        <v>3</v>
      </c>
    </row>
    <row r="496" spans="1:7">
      <c r="A496" s="93" t="s">
        <v>3777</v>
      </c>
      <c r="B496" s="93" t="s">
        <v>4258</v>
      </c>
      <c r="C496" s="93"/>
      <c r="D496" s="93">
        <v>0</v>
      </c>
      <c r="E496" s="93" t="s">
        <v>3791</v>
      </c>
      <c r="F496" s="93" t="s">
        <v>3780</v>
      </c>
      <c r="G496" s="93">
        <v>3</v>
      </c>
    </row>
    <row r="497" spans="1:7">
      <c r="A497" s="93" t="s">
        <v>3777</v>
      </c>
      <c r="B497" s="93" t="s">
        <v>4259</v>
      </c>
      <c r="C497" s="93"/>
      <c r="D497" s="93">
        <v>0</v>
      </c>
      <c r="E497" s="93" t="s">
        <v>3787</v>
      </c>
      <c r="F497" s="93" t="s">
        <v>3780</v>
      </c>
      <c r="G497" s="93">
        <v>3</v>
      </c>
    </row>
    <row r="498" spans="1:7">
      <c r="A498" s="93" t="s">
        <v>3777</v>
      </c>
      <c r="B498" s="93" t="s">
        <v>4260</v>
      </c>
      <c r="C498" s="93"/>
      <c r="D498" s="93">
        <v>0</v>
      </c>
      <c r="E498" s="93" t="s">
        <v>3787</v>
      </c>
      <c r="F498" s="93" t="s">
        <v>3780</v>
      </c>
      <c r="G498" s="93">
        <v>3</v>
      </c>
    </row>
    <row r="499" spans="1:7">
      <c r="A499" s="93" t="s">
        <v>3777</v>
      </c>
      <c r="B499" s="93" t="s">
        <v>4261</v>
      </c>
      <c r="C499" s="93"/>
      <c r="D499" s="93">
        <v>0</v>
      </c>
      <c r="E499" s="93" t="s">
        <v>3796</v>
      </c>
      <c r="F499" s="93" t="s">
        <v>3780</v>
      </c>
      <c r="G499" s="93">
        <v>3</v>
      </c>
    </row>
    <row r="500" spans="1:7">
      <c r="A500" s="93" t="s">
        <v>3777</v>
      </c>
      <c r="B500" s="93" t="s">
        <v>4262</v>
      </c>
      <c r="C500" s="93"/>
      <c r="D500" s="93">
        <v>0</v>
      </c>
      <c r="E500" s="93" t="s">
        <v>3796</v>
      </c>
      <c r="F500" s="93" t="s">
        <v>3780</v>
      </c>
      <c r="G500" s="93">
        <v>3</v>
      </c>
    </row>
    <row r="501" spans="1:7">
      <c r="A501" s="93" t="s">
        <v>3777</v>
      </c>
      <c r="B501" s="93" t="s">
        <v>2484</v>
      </c>
      <c r="C501" s="93"/>
      <c r="D501" s="93">
        <v>0</v>
      </c>
      <c r="E501" s="93" t="s">
        <v>1157</v>
      </c>
      <c r="F501" s="93" t="s">
        <v>3780</v>
      </c>
      <c r="G501" s="93">
        <v>3</v>
      </c>
    </row>
    <row r="502" spans="1:7">
      <c r="A502" s="93" t="s">
        <v>3777</v>
      </c>
      <c r="B502" s="93" t="s">
        <v>4263</v>
      </c>
      <c r="C502" s="93"/>
      <c r="D502" s="93">
        <v>0</v>
      </c>
      <c r="E502" s="93" t="s">
        <v>3989</v>
      </c>
      <c r="F502" s="93" t="s">
        <v>3780</v>
      </c>
      <c r="G502" s="93">
        <v>3</v>
      </c>
    </row>
    <row r="503" spans="1:7">
      <c r="A503" s="93" t="s">
        <v>3777</v>
      </c>
      <c r="B503" s="93" t="s">
        <v>4264</v>
      </c>
      <c r="C503" s="93"/>
      <c r="D503" s="93">
        <v>0</v>
      </c>
      <c r="E503" s="93" t="s">
        <v>3964</v>
      </c>
      <c r="F503" s="93" t="s">
        <v>3780</v>
      </c>
      <c r="G503" s="93">
        <v>3</v>
      </c>
    </row>
    <row r="504" spans="1:7">
      <c r="A504" s="93" t="s">
        <v>3777</v>
      </c>
      <c r="B504" s="93" t="s">
        <v>4265</v>
      </c>
      <c r="C504" s="93"/>
      <c r="D504" s="93">
        <v>0</v>
      </c>
      <c r="E504" s="93" t="s">
        <v>3785</v>
      </c>
      <c r="F504" s="93" t="s">
        <v>3780</v>
      </c>
      <c r="G504" s="93">
        <v>3</v>
      </c>
    </row>
    <row r="505" spans="1:7">
      <c r="A505" s="93" t="s">
        <v>3777</v>
      </c>
      <c r="B505" s="93" t="s">
        <v>4266</v>
      </c>
      <c r="C505" s="93"/>
      <c r="D505" s="93">
        <v>0</v>
      </c>
      <c r="E505" s="93" t="s">
        <v>3796</v>
      </c>
      <c r="F505" s="93" t="s">
        <v>3780</v>
      </c>
      <c r="G505" s="93">
        <v>3</v>
      </c>
    </row>
    <row r="506" spans="1:7">
      <c r="A506" s="93" t="s">
        <v>3777</v>
      </c>
      <c r="B506" s="93" t="s">
        <v>4267</v>
      </c>
      <c r="C506" s="93"/>
      <c r="D506" s="93">
        <v>0</v>
      </c>
      <c r="E506" s="93" t="s">
        <v>3796</v>
      </c>
      <c r="F506" s="93" t="s">
        <v>3780</v>
      </c>
      <c r="G506" s="93">
        <v>3</v>
      </c>
    </row>
    <row r="507" spans="1:7">
      <c r="A507" s="93" t="s">
        <v>3777</v>
      </c>
      <c r="B507" s="93" t="s">
        <v>4268</v>
      </c>
      <c r="C507" s="93"/>
      <c r="D507" s="93">
        <v>0</v>
      </c>
      <c r="E507" s="93" t="s">
        <v>3787</v>
      </c>
      <c r="F507" s="93" t="s">
        <v>3780</v>
      </c>
      <c r="G507" s="93">
        <v>3</v>
      </c>
    </row>
    <row r="508" spans="1:7">
      <c r="A508" s="93" t="s">
        <v>3777</v>
      </c>
      <c r="B508" s="93" t="s">
        <v>4269</v>
      </c>
      <c r="C508" s="93"/>
      <c r="D508" s="93">
        <v>0</v>
      </c>
      <c r="E508" s="93" t="s">
        <v>3787</v>
      </c>
      <c r="F508" s="93" t="s">
        <v>3780</v>
      </c>
      <c r="G508" s="93">
        <v>3</v>
      </c>
    </row>
    <row r="509" spans="1:7">
      <c r="A509" s="93" t="s">
        <v>3777</v>
      </c>
      <c r="B509" s="93" t="s">
        <v>4270</v>
      </c>
      <c r="C509" s="93"/>
      <c r="D509" s="93">
        <v>0</v>
      </c>
      <c r="E509" s="93" t="s">
        <v>3969</v>
      </c>
      <c r="F509" s="93" t="s">
        <v>3780</v>
      </c>
      <c r="G509" s="93">
        <v>3</v>
      </c>
    </row>
    <row r="510" spans="1:7">
      <c r="A510" s="93" t="s">
        <v>3777</v>
      </c>
      <c r="B510" s="93" t="s">
        <v>4271</v>
      </c>
      <c r="C510" s="93"/>
      <c r="D510" s="93">
        <v>0</v>
      </c>
      <c r="E510" s="93" t="s">
        <v>3796</v>
      </c>
      <c r="F510" s="93" t="s">
        <v>3780</v>
      </c>
      <c r="G510" s="93">
        <v>3</v>
      </c>
    </row>
    <row r="511" spans="1:7">
      <c r="A511" s="93" t="s">
        <v>3777</v>
      </c>
      <c r="B511" s="93" t="s">
        <v>4272</v>
      </c>
      <c r="C511" s="93"/>
      <c r="D511" s="93">
        <v>0</v>
      </c>
      <c r="E511" s="93" t="s">
        <v>3787</v>
      </c>
      <c r="F511" s="93" t="s">
        <v>3780</v>
      </c>
      <c r="G511" s="93">
        <v>3</v>
      </c>
    </row>
    <row r="512" spans="1:7">
      <c r="A512" s="93" t="s">
        <v>3777</v>
      </c>
      <c r="B512" s="93" t="s">
        <v>4273</v>
      </c>
      <c r="C512" s="93"/>
      <c r="D512" s="93">
        <v>0</v>
      </c>
      <c r="E512" s="93" t="s">
        <v>3787</v>
      </c>
      <c r="F512" s="93" t="s">
        <v>3780</v>
      </c>
      <c r="G512" s="93">
        <v>3</v>
      </c>
    </row>
    <row r="513" spans="1:7">
      <c r="A513" s="93" t="s">
        <v>3777</v>
      </c>
      <c r="B513" s="93" t="s">
        <v>4274</v>
      </c>
      <c r="C513" s="93"/>
      <c r="D513" s="93">
        <v>0</v>
      </c>
      <c r="E513" s="93" t="s">
        <v>3787</v>
      </c>
      <c r="F513" s="93" t="s">
        <v>3780</v>
      </c>
      <c r="G513" s="93">
        <v>3</v>
      </c>
    </row>
    <row r="514" spans="1:7">
      <c r="A514" s="93" t="s">
        <v>3777</v>
      </c>
      <c r="B514" s="93" t="s">
        <v>4275</v>
      </c>
      <c r="C514" s="93"/>
      <c r="D514" s="93">
        <v>0</v>
      </c>
      <c r="E514" s="93" t="s">
        <v>3791</v>
      </c>
      <c r="F514" s="93" t="s">
        <v>3780</v>
      </c>
      <c r="G514" s="93">
        <v>3</v>
      </c>
    </row>
    <row r="515" spans="1:7">
      <c r="A515" s="93" t="s">
        <v>3777</v>
      </c>
      <c r="B515" s="93" t="s">
        <v>2510</v>
      </c>
      <c r="C515" s="93"/>
      <c r="D515" s="93">
        <v>0</v>
      </c>
      <c r="E515" s="93" t="s">
        <v>3787</v>
      </c>
      <c r="F515" s="93" t="s">
        <v>3780</v>
      </c>
      <c r="G515" s="93">
        <v>3</v>
      </c>
    </row>
    <row r="516" spans="1:7">
      <c r="A516" s="93" t="s">
        <v>3777</v>
      </c>
      <c r="B516" s="93" t="s">
        <v>2512</v>
      </c>
      <c r="C516" s="93"/>
      <c r="D516" s="93">
        <v>0</v>
      </c>
      <c r="E516" s="93" t="s">
        <v>3847</v>
      </c>
      <c r="F516" s="93" t="s">
        <v>3780</v>
      </c>
      <c r="G516" s="93">
        <v>3</v>
      </c>
    </row>
    <row r="517" spans="1:7">
      <c r="A517" s="93" t="s">
        <v>3777</v>
      </c>
      <c r="B517" s="93" t="s">
        <v>2513</v>
      </c>
      <c r="C517" s="93"/>
      <c r="D517" s="93">
        <v>0</v>
      </c>
      <c r="E517" s="93" t="s">
        <v>3787</v>
      </c>
      <c r="F517" s="93" t="s">
        <v>3780</v>
      </c>
      <c r="G517" s="93">
        <v>3</v>
      </c>
    </row>
    <row r="518" spans="1:7">
      <c r="A518" s="93" t="s">
        <v>3777</v>
      </c>
      <c r="B518" s="93" t="s">
        <v>2517</v>
      </c>
      <c r="C518" s="93"/>
      <c r="D518" s="93">
        <v>0</v>
      </c>
      <c r="E518" s="93" t="s">
        <v>3787</v>
      </c>
      <c r="F518" s="93" t="s">
        <v>3780</v>
      </c>
      <c r="G518" s="93">
        <v>3</v>
      </c>
    </row>
    <row r="519" spans="1:7">
      <c r="A519" s="93" t="s">
        <v>3777</v>
      </c>
      <c r="B519" s="93" t="s">
        <v>4276</v>
      </c>
      <c r="C519" s="93"/>
      <c r="D519" s="93">
        <v>0</v>
      </c>
      <c r="E519" s="93" t="s">
        <v>3787</v>
      </c>
      <c r="F519" s="93" t="s">
        <v>3780</v>
      </c>
      <c r="G519" s="93">
        <v>3</v>
      </c>
    </row>
    <row r="520" spans="1:7">
      <c r="A520" s="93" t="s">
        <v>3777</v>
      </c>
      <c r="B520" s="93" t="s">
        <v>4277</v>
      </c>
      <c r="C520" s="93"/>
      <c r="D520" s="93">
        <v>0</v>
      </c>
      <c r="E520" s="93" t="s">
        <v>1157</v>
      </c>
      <c r="F520" s="93" t="s">
        <v>3780</v>
      </c>
      <c r="G520" s="93">
        <v>3</v>
      </c>
    </row>
    <row r="521" spans="1:7">
      <c r="A521" s="93" t="s">
        <v>3777</v>
      </c>
      <c r="B521" s="93" t="s">
        <v>4278</v>
      </c>
      <c r="C521" s="93"/>
      <c r="D521" s="93">
        <v>0</v>
      </c>
      <c r="E521" s="93" t="s">
        <v>4279</v>
      </c>
      <c r="F521" s="93" t="s">
        <v>3780</v>
      </c>
      <c r="G521" s="93">
        <v>3</v>
      </c>
    </row>
    <row r="522" spans="1:7">
      <c r="A522" s="93" t="s">
        <v>3777</v>
      </c>
      <c r="B522" s="93" t="s">
        <v>4280</v>
      </c>
      <c r="C522" s="93"/>
      <c r="D522" s="93">
        <v>0</v>
      </c>
      <c r="E522" s="93" t="s">
        <v>3800</v>
      </c>
      <c r="F522" s="93" t="s">
        <v>3780</v>
      </c>
      <c r="G522" s="93">
        <v>3</v>
      </c>
    </row>
    <row r="523" spans="1:7">
      <c r="A523" s="93" t="s">
        <v>3777</v>
      </c>
      <c r="B523" s="93" t="s">
        <v>4281</v>
      </c>
      <c r="C523" s="93"/>
      <c r="D523" s="93">
        <v>0</v>
      </c>
      <c r="E523" s="93" t="s">
        <v>3796</v>
      </c>
      <c r="F523" s="93" t="s">
        <v>3780</v>
      </c>
      <c r="G523" s="93">
        <v>3</v>
      </c>
    </row>
    <row r="524" spans="1:7">
      <c r="A524" s="93" t="s">
        <v>3777</v>
      </c>
      <c r="B524" s="93" t="s">
        <v>2522</v>
      </c>
      <c r="C524" s="93"/>
      <c r="D524" s="93">
        <v>0</v>
      </c>
      <c r="E524" s="93" t="s">
        <v>3787</v>
      </c>
      <c r="F524" s="93" t="s">
        <v>3780</v>
      </c>
      <c r="G524" s="93">
        <v>3</v>
      </c>
    </row>
    <row r="525" spans="1:7">
      <c r="A525" s="93" t="s">
        <v>3777</v>
      </c>
      <c r="B525" s="93" t="s">
        <v>4282</v>
      </c>
      <c r="C525" s="93"/>
      <c r="D525" s="93">
        <v>0</v>
      </c>
      <c r="E525" s="93" t="s">
        <v>3787</v>
      </c>
      <c r="F525" s="93" t="s">
        <v>3780</v>
      </c>
      <c r="G525" s="93">
        <v>3</v>
      </c>
    </row>
    <row r="526" spans="1:7">
      <c r="A526" s="93" t="s">
        <v>3777</v>
      </c>
      <c r="B526" s="93" t="s">
        <v>4283</v>
      </c>
      <c r="C526" s="93"/>
      <c r="D526" s="93">
        <v>0</v>
      </c>
      <c r="E526" s="93" t="s">
        <v>3787</v>
      </c>
      <c r="F526" s="93" t="s">
        <v>3780</v>
      </c>
      <c r="G526" s="93">
        <v>3</v>
      </c>
    </row>
    <row r="527" spans="1:7">
      <c r="A527" s="93" t="s">
        <v>3777</v>
      </c>
      <c r="B527" s="93" t="s">
        <v>4284</v>
      </c>
      <c r="C527" s="93"/>
      <c r="D527" s="93">
        <v>0</v>
      </c>
      <c r="E527" s="93" t="s">
        <v>3787</v>
      </c>
      <c r="F527" s="93" t="s">
        <v>3780</v>
      </c>
      <c r="G527" s="93">
        <v>3</v>
      </c>
    </row>
    <row r="528" spans="1:7">
      <c r="A528" s="93" t="s">
        <v>3777</v>
      </c>
      <c r="B528" s="93" t="s">
        <v>4285</v>
      </c>
      <c r="C528" s="93"/>
      <c r="D528" s="93">
        <v>0</v>
      </c>
      <c r="E528" s="93" t="s">
        <v>3787</v>
      </c>
      <c r="F528" s="93" t="s">
        <v>3780</v>
      </c>
      <c r="G528" s="93">
        <v>3</v>
      </c>
    </row>
    <row r="529" spans="1:7">
      <c r="A529" s="93" t="s">
        <v>3777</v>
      </c>
      <c r="B529" s="93" t="s">
        <v>4286</v>
      </c>
      <c r="C529" s="93"/>
      <c r="D529" s="93">
        <v>0</v>
      </c>
      <c r="E529" s="93" t="s">
        <v>3791</v>
      </c>
      <c r="F529" s="93" t="s">
        <v>3780</v>
      </c>
      <c r="G529" s="93">
        <v>3</v>
      </c>
    </row>
    <row r="530" spans="1:7">
      <c r="A530" s="93" t="s">
        <v>3777</v>
      </c>
      <c r="B530" s="93" t="s">
        <v>4287</v>
      </c>
      <c r="C530" s="93"/>
      <c r="D530" s="93">
        <v>0</v>
      </c>
      <c r="E530" s="93" t="s">
        <v>3889</v>
      </c>
      <c r="F530" s="93" t="s">
        <v>3780</v>
      </c>
      <c r="G530" s="93">
        <v>3</v>
      </c>
    </row>
    <row r="531" spans="1:7">
      <c r="A531" s="93" t="s">
        <v>3777</v>
      </c>
      <c r="B531" s="93" t="s">
        <v>4288</v>
      </c>
      <c r="C531" s="93"/>
      <c r="D531" s="93">
        <v>0</v>
      </c>
      <c r="E531" s="93" t="s">
        <v>3787</v>
      </c>
      <c r="F531" s="93" t="s">
        <v>3780</v>
      </c>
      <c r="G531" s="93">
        <v>3</v>
      </c>
    </row>
    <row r="532" spans="1:7">
      <c r="A532" s="93" t="s">
        <v>3777</v>
      </c>
      <c r="B532" s="93" t="s">
        <v>2527</v>
      </c>
      <c r="C532" s="93"/>
      <c r="D532" s="93">
        <v>0</v>
      </c>
      <c r="E532" s="93" t="s">
        <v>3787</v>
      </c>
      <c r="F532" s="93" t="s">
        <v>3780</v>
      </c>
      <c r="G532" s="93">
        <v>3</v>
      </c>
    </row>
    <row r="533" spans="1:7">
      <c r="A533" s="93" t="s">
        <v>3777</v>
      </c>
      <c r="B533" s="93" t="s">
        <v>4289</v>
      </c>
      <c r="C533" s="93"/>
      <c r="D533" s="93">
        <v>0</v>
      </c>
      <c r="E533" s="93" t="s">
        <v>3787</v>
      </c>
      <c r="F533" s="93" t="s">
        <v>3780</v>
      </c>
      <c r="G533" s="93">
        <v>3</v>
      </c>
    </row>
    <row r="534" spans="1:7">
      <c r="A534" s="93" t="s">
        <v>3777</v>
      </c>
      <c r="B534" s="93" t="s">
        <v>4290</v>
      </c>
      <c r="C534" s="93"/>
      <c r="D534" s="93">
        <v>0</v>
      </c>
      <c r="E534" s="93" t="s">
        <v>3787</v>
      </c>
      <c r="F534" s="93" t="s">
        <v>3780</v>
      </c>
      <c r="G534" s="93">
        <v>3</v>
      </c>
    </row>
    <row r="535" spans="1:7">
      <c r="A535" s="93" t="s">
        <v>3777</v>
      </c>
      <c r="B535" s="93" t="s">
        <v>4291</v>
      </c>
      <c r="C535" s="93"/>
      <c r="D535" s="93">
        <v>0</v>
      </c>
      <c r="E535" s="93" t="s">
        <v>3787</v>
      </c>
      <c r="F535" s="93" t="s">
        <v>3780</v>
      </c>
      <c r="G535" s="93">
        <v>3</v>
      </c>
    </row>
    <row r="536" spans="1:7">
      <c r="A536" s="93" t="s">
        <v>3777</v>
      </c>
      <c r="B536" s="93" t="s">
        <v>4292</v>
      </c>
      <c r="C536" s="93"/>
      <c r="D536" s="93">
        <v>0</v>
      </c>
      <c r="E536" s="93" t="s">
        <v>3787</v>
      </c>
      <c r="F536" s="93" t="s">
        <v>3780</v>
      </c>
      <c r="G536" s="93">
        <v>3</v>
      </c>
    </row>
    <row r="537" spans="1:7">
      <c r="A537" s="93" t="s">
        <v>3777</v>
      </c>
      <c r="B537" s="93" t="s">
        <v>2535</v>
      </c>
      <c r="C537" s="93"/>
      <c r="D537" s="93">
        <v>0</v>
      </c>
      <c r="E537" s="93" t="s">
        <v>3787</v>
      </c>
      <c r="F537" s="93" t="s">
        <v>3780</v>
      </c>
      <c r="G537" s="93">
        <v>3</v>
      </c>
    </row>
    <row r="538" spans="1:7">
      <c r="A538" s="93" t="s">
        <v>3777</v>
      </c>
      <c r="B538" s="93" t="s">
        <v>2536</v>
      </c>
      <c r="C538" s="93"/>
      <c r="D538" s="93">
        <v>0</v>
      </c>
      <c r="E538" s="93" t="s">
        <v>3803</v>
      </c>
      <c r="F538" s="93" t="s">
        <v>3780</v>
      </c>
      <c r="G538" s="93">
        <v>3</v>
      </c>
    </row>
    <row r="539" spans="1:7">
      <c r="A539" s="93" t="s">
        <v>3777</v>
      </c>
      <c r="B539" s="93" t="s">
        <v>4293</v>
      </c>
      <c r="C539" s="93"/>
      <c r="D539" s="93">
        <v>0</v>
      </c>
      <c r="E539" s="93" t="s">
        <v>3785</v>
      </c>
      <c r="F539" s="93" t="s">
        <v>3780</v>
      </c>
      <c r="G539" s="93">
        <v>3</v>
      </c>
    </row>
    <row r="540" spans="1:7">
      <c r="A540" s="93" t="s">
        <v>3777</v>
      </c>
      <c r="B540" s="93" t="s">
        <v>4294</v>
      </c>
      <c r="C540" s="93"/>
      <c r="D540" s="93">
        <v>0</v>
      </c>
      <c r="E540" s="93" t="s">
        <v>3782</v>
      </c>
      <c r="F540" s="93" t="s">
        <v>3780</v>
      </c>
      <c r="G540" s="93">
        <v>3</v>
      </c>
    </row>
    <row r="541" spans="1:7">
      <c r="A541" s="93" t="s">
        <v>3777</v>
      </c>
      <c r="B541" s="93" t="s">
        <v>4295</v>
      </c>
      <c r="C541" s="93"/>
      <c r="D541" s="93">
        <v>0</v>
      </c>
      <c r="E541" s="93" t="s">
        <v>3787</v>
      </c>
      <c r="F541" s="93" t="s">
        <v>3780</v>
      </c>
      <c r="G541" s="93">
        <v>3</v>
      </c>
    </row>
    <row r="542" spans="1:7">
      <c r="A542" s="93" t="s">
        <v>3777</v>
      </c>
      <c r="B542" s="93" t="s">
        <v>4296</v>
      </c>
      <c r="C542" s="93"/>
      <c r="D542" s="93">
        <v>0</v>
      </c>
      <c r="E542" s="93" t="s">
        <v>3787</v>
      </c>
      <c r="F542" s="93" t="s">
        <v>3780</v>
      </c>
      <c r="G542" s="93">
        <v>3</v>
      </c>
    </row>
    <row r="543" spans="1:7">
      <c r="A543" s="93" t="s">
        <v>3777</v>
      </c>
      <c r="B543" s="93" t="s">
        <v>4297</v>
      </c>
      <c r="C543" s="93"/>
      <c r="D543" s="93">
        <v>0</v>
      </c>
      <c r="E543" s="93" t="s">
        <v>3782</v>
      </c>
      <c r="F543" s="93" t="s">
        <v>3780</v>
      </c>
      <c r="G543" s="93">
        <v>3</v>
      </c>
    </row>
    <row r="544" spans="1:7">
      <c r="A544" s="93" t="s">
        <v>3777</v>
      </c>
      <c r="B544" s="93" t="s">
        <v>4298</v>
      </c>
      <c r="C544" s="93"/>
      <c r="D544" s="93">
        <v>0</v>
      </c>
      <c r="E544" s="93" t="s">
        <v>3796</v>
      </c>
      <c r="F544" s="93" t="s">
        <v>3780</v>
      </c>
      <c r="G544" s="93">
        <v>3</v>
      </c>
    </row>
    <row r="545" spans="1:7">
      <c r="A545" s="93" t="s">
        <v>3777</v>
      </c>
      <c r="B545" s="93" t="s">
        <v>2540</v>
      </c>
      <c r="C545" s="93"/>
      <c r="D545" s="93">
        <v>0</v>
      </c>
      <c r="E545" s="93" t="s">
        <v>3787</v>
      </c>
      <c r="F545" s="93" t="s">
        <v>3780</v>
      </c>
      <c r="G545" s="93">
        <v>3</v>
      </c>
    </row>
    <row r="546" spans="1:7">
      <c r="A546" s="93" t="s">
        <v>3777</v>
      </c>
      <c r="B546" s="93" t="s">
        <v>4299</v>
      </c>
      <c r="C546" s="93"/>
      <c r="D546" s="93">
        <v>0</v>
      </c>
      <c r="E546" s="93" t="s">
        <v>3787</v>
      </c>
      <c r="F546" s="93" t="s">
        <v>3780</v>
      </c>
      <c r="G546" s="93">
        <v>3</v>
      </c>
    </row>
    <row r="547" spans="1:7">
      <c r="A547" s="93" t="s">
        <v>3777</v>
      </c>
      <c r="B547" s="93" t="s">
        <v>4300</v>
      </c>
      <c r="C547" s="93"/>
      <c r="D547" s="93">
        <v>0</v>
      </c>
      <c r="E547" s="93" t="s">
        <v>3787</v>
      </c>
      <c r="F547" s="93" t="s">
        <v>3780</v>
      </c>
      <c r="G547" s="93">
        <v>3</v>
      </c>
    </row>
    <row r="548" spans="1:7">
      <c r="A548" s="93" t="s">
        <v>3777</v>
      </c>
      <c r="B548" s="93" t="s">
        <v>4301</v>
      </c>
      <c r="C548" s="93"/>
      <c r="D548" s="93">
        <v>0</v>
      </c>
      <c r="E548" s="93" t="s">
        <v>3787</v>
      </c>
      <c r="F548" s="93" t="s">
        <v>3780</v>
      </c>
      <c r="G548" s="93">
        <v>3</v>
      </c>
    </row>
    <row r="549" spans="1:7">
      <c r="A549" s="93" t="s">
        <v>3777</v>
      </c>
      <c r="B549" s="93" t="s">
        <v>4302</v>
      </c>
      <c r="C549" s="93"/>
      <c r="D549" s="93">
        <v>0</v>
      </c>
      <c r="E549" s="93" t="s">
        <v>3787</v>
      </c>
      <c r="F549" s="93" t="s">
        <v>3780</v>
      </c>
      <c r="G549" s="93">
        <v>3</v>
      </c>
    </row>
    <row r="550" spans="1:7">
      <c r="A550" s="93" t="s">
        <v>3777</v>
      </c>
      <c r="B550" s="93" t="s">
        <v>4303</v>
      </c>
      <c r="C550" s="93"/>
      <c r="D550" s="93">
        <v>0</v>
      </c>
      <c r="E550" s="93" t="s">
        <v>3787</v>
      </c>
      <c r="F550" s="93" t="s">
        <v>3780</v>
      </c>
      <c r="G550" s="93">
        <v>3</v>
      </c>
    </row>
    <row r="551" spans="1:7">
      <c r="A551" s="93" t="s">
        <v>3777</v>
      </c>
      <c r="B551" s="93" t="s">
        <v>2543</v>
      </c>
      <c r="C551" s="93"/>
      <c r="D551" s="93">
        <v>0</v>
      </c>
      <c r="E551" s="93" t="s">
        <v>3787</v>
      </c>
      <c r="F551" s="93" t="s">
        <v>3780</v>
      </c>
      <c r="G551" s="93">
        <v>3</v>
      </c>
    </row>
    <row r="552" spans="1:7">
      <c r="A552" s="93" t="s">
        <v>3777</v>
      </c>
      <c r="B552" s="93" t="s">
        <v>4304</v>
      </c>
      <c r="C552" s="93"/>
      <c r="D552" s="93">
        <v>0</v>
      </c>
      <c r="E552" s="93" t="s">
        <v>3796</v>
      </c>
      <c r="F552" s="93" t="s">
        <v>3780</v>
      </c>
      <c r="G552" s="93">
        <v>3</v>
      </c>
    </row>
    <row r="553" spans="1:7">
      <c r="A553" s="93" t="s">
        <v>3777</v>
      </c>
      <c r="B553" s="93" t="s">
        <v>4305</v>
      </c>
      <c r="C553" s="93"/>
      <c r="D553" s="93">
        <v>0</v>
      </c>
      <c r="E553" s="93" t="s">
        <v>3796</v>
      </c>
      <c r="F553" s="93" t="s">
        <v>3780</v>
      </c>
      <c r="G553" s="93">
        <v>3</v>
      </c>
    </row>
    <row r="554" spans="1:7">
      <c r="A554" s="93" t="s">
        <v>3777</v>
      </c>
      <c r="B554" s="93" t="s">
        <v>4306</v>
      </c>
      <c r="C554" s="93"/>
      <c r="D554" s="93">
        <v>0</v>
      </c>
      <c r="E554" s="93" t="s">
        <v>3796</v>
      </c>
      <c r="F554" s="93" t="s">
        <v>3780</v>
      </c>
      <c r="G554" s="93">
        <v>3</v>
      </c>
    </row>
    <row r="555" spans="1:7">
      <c r="A555" s="93" t="s">
        <v>3777</v>
      </c>
      <c r="B555" s="93" t="s">
        <v>4307</v>
      </c>
      <c r="C555" s="93"/>
      <c r="D555" s="93">
        <v>0</v>
      </c>
      <c r="E555" s="93" t="s">
        <v>3796</v>
      </c>
      <c r="F555" s="93" t="s">
        <v>3780</v>
      </c>
      <c r="G555" s="93">
        <v>3</v>
      </c>
    </row>
    <row r="556" spans="1:7">
      <c r="A556" s="93" t="s">
        <v>3777</v>
      </c>
      <c r="B556" s="93" t="s">
        <v>4308</v>
      </c>
      <c r="C556" s="93"/>
      <c r="D556" s="93">
        <v>0</v>
      </c>
      <c r="E556" s="93" t="s">
        <v>4309</v>
      </c>
      <c r="F556" s="93" t="s">
        <v>3780</v>
      </c>
      <c r="G556" s="93">
        <v>3</v>
      </c>
    </row>
    <row r="557" spans="1:7">
      <c r="A557" s="93" t="s">
        <v>3777</v>
      </c>
      <c r="B557" s="93" t="s">
        <v>2551</v>
      </c>
      <c r="C557" s="93"/>
      <c r="D557" s="93">
        <v>0</v>
      </c>
      <c r="E557" s="93" t="s">
        <v>3787</v>
      </c>
      <c r="F557" s="93" t="s">
        <v>3780</v>
      </c>
      <c r="G557" s="93">
        <v>3</v>
      </c>
    </row>
    <row r="558" spans="1:7">
      <c r="A558" s="93" t="s">
        <v>3777</v>
      </c>
      <c r="B558" s="93" t="s">
        <v>2552</v>
      </c>
      <c r="C558" s="93"/>
      <c r="D558" s="93">
        <v>0</v>
      </c>
      <c r="E558" s="93" t="s">
        <v>3810</v>
      </c>
      <c r="F558" s="93" t="s">
        <v>3780</v>
      </c>
      <c r="G558" s="93">
        <v>3</v>
      </c>
    </row>
    <row r="559" spans="1:7">
      <c r="A559" s="93" t="s">
        <v>3777</v>
      </c>
      <c r="B559" s="93" t="s">
        <v>4310</v>
      </c>
      <c r="C559" s="93"/>
      <c r="D559" s="93">
        <v>0</v>
      </c>
      <c r="E559" s="93" t="s">
        <v>3845</v>
      </c>
      <c r="F559" s="93" t="s">
        <v>3780</v>
      </c>
      <c r="G559" s="93">
        <v>3</v>
      </c>
    </row>
    <row r="560" spans="1:7">
      <c r="A560" s="93" t="s">
        <v>3777</v>
      </c>
      <c r="B560" s="93" t="s">
        <v>4311</v>
      </c>
      <c r="C560" s="93"/>
      <c r="D560" s="93">
        <v>0</v>
      </c>
      <c r="E560" s="93" t="s">
        <v>3796</v>
      </c>
      <c r="F560" s="93" t="s">
        <v>3780</v>
      </c>
      <c r="G560" s="93">
        <v>3</v>
      </c>
    </row>
    <row r="561" spans="1:7">
      <c r="A561" s="93" t="s">
        <v>3777</v>
      </c>
      <c r="B561" s="93" t="s">
        <v>4312</v>
      </c>
      <c r="C561" s="93"/>
      <c r="D561" s="93">
        <v>0</v>
      </c>
      <c r="E561" s="93" t="s">
        <v>3802</v>
      </c>
      <c r="F561" s="93" t="s">
        <v>3780</v>
      </c>
      <c r="G561" s="93">
        <v>3</v>
      </c>
    </row>
    <row r="562" spans="1:7">
      <c r="A562" s="93" t="s">
        <v>3777</v>
      </c>
      <c r="B562" s="93" t="s">
        <v>4313</v>
      </c>
      <c r="C562" s="93"/>
      <c r="D562" s="93">
        <v>0</v>
      </c>
      <c r="E562" s="93" t="s">
        <v>3791</v>
      </c>
      <c r="F562" s="93" t="s">
        <v>3780</v>
      </c>
      <c r="G562" s="93">
        <v>3</v>
      </c>
    </row>
    <row r="563" spans="1:7">
      <c r="A563" s="93" t="s">
        <v>3777</v>
      </c>
      <c r="B563" s="93" t="s">
        <v>2560</v>
      </c>
      <c r="C563" s="93"/>
      <c r="D563" s="93">
        <v>0</v>
      </c>
      <c r="E563" s="93" t="s">
        <v>3872</v>
      </c>
      <c r="F563" s="93" t="s">
        <v>3780</v>
      </c>
      <c r="G563" s="93">
        <v>3</v>
      </c>
    </row>
    <row r="564" spans="1:7">
      <c r="A564" s="93" t="s">
        <v>3777</v>
      </c>
      <c r="B564" s="93" t="s">
        <v>2568</v>
      </c>
      <c r="C564" s="93"/>
      <c r="D564" s="93">
        <v>0</v>
      </c>
      <c r="E564" s="93" t="s">
        <v>3919</v>
      </c>
      <c r="F564" s="93" t="s">
        <v>3780</v>
      </c>
      <c r="G564" s="93">
        <v>3</v>
      </c>
    </row>
    <row r="565" spans="1:7">
      <c r="A565" s="93" t="s">
        <v>3777</v>
      </c>
      <c r="B565" s="93" t="s">
        <v>4314</v>
      </c>
      <c r="C565" s="93"/>
      <c r="D565" s="93">
        <v>0</v>
      </c>
      <c r="E565" s="93" t="s">
        <v>3787</v>
      </c>
      <c r="F565" s="93" t="s">
        <v>3780</v>
      </c>
      <c r="G565" s="93">
        <v>3</v>
      </c>
    </row>
    <row r="566" spans="1:7">
      <c r="A566" s="93" t="s">
        <v>3777</v>
      </c>
      <c r="B566" s="93" t="s">
        <v>4315</v>
      </c>
      <c r="C566" s="93"/>
      <c r="D566" s="93">
        <v>0</v>
      </c>
      <c r="E566" s="93" t="s">
        <v>3787</v>
      </c>
      <c r="F566" s="93" t="s">
        <v>3780</v>
      </c>
      <c r="G566" s="93">
        <v>3</v>
      </c>
    </row>
    <row r="567" spans="1:7">
      <c r="A567" s="93" t="s">
        <v>3777</v>
      </c>
      <c r="B567" s="93" t="s">
        <v>4316</v>
      </c>
      <c r="C567" s="93"/>
      <c r="D567" s="93">
        <v>0</v>
      </c>
      <c r="E567" s="93" t="s">
        <v>3787</v>
      </c>
      <c r="F567" s="93" t="s">
        <v>3780</v>
      </c>
      <c r="G567" s="93">
        <v>3</v>
      </c>
    </row>
    <row r="568" spans="1:7">
      <c r="A568" s="93" t="s">
        <v>3777</v>
      </c>
      <c r="B568" s="93" t="s">
        <v>4317</v>
      </c>
      <c r="C568" s="93"/>
      <c r="D568" s="93">
        <v>0</v>
      </c>
      <c r="E568" s="93" t="s">
        <v>3872</v>
      </c>
      <c r="F568" s="93" t="s">
        <v>3780</v>
      </c>
      <c r="G568" s="93">
        <v>3</v>
      </c>
    </row>
    <row r="569" spans="1:7">
      <c r="A569" s="93" t="s">
        <v>3777</v>
      </c>
      <c r="B569" s="93" t="s">
        <v>4318</v>
      </c>
      <c r="C569" s="93"/>
      <c r="D569" s="93">
        <v>0</v>
      </c>
      <c r="E569" s="93" t="s">
        <v>3796</v>
      </c>
      <c r="F569" s="93" t="s">
        <v>3780</v>
      </c>
      <c r="G569" s="93">
        <v>3</v>
      </c>
    </row>
    <row r="570" spans="1:7">
      <c r="A570" s="93" t="s">
        <v>3777</v>
      </c>
      <c r="B570" s="93" t="s">
        <v>4319</v>
      </c>
      <c r="C570" s="93"/>
      <c r="D570" s="93">
        <v>0</v>
      </c>
      <c r="E570" s="93" t="s">
        <v>3855</v>
      </c>
      <c r="F570" s="93" t="s">
        <v>3780</v>
      </c>
      <c r="G570" s="93">
        <v>3</v>
      </c>
    </row>
    <row r="571" spans="1:7">
      <c r="A571" s="93" t="s">
        <v>3777</v>
      </c>
      <c r="B571" s="93" t="s">
        <v>4320</v>
      </c>
      <c r="C571" s="93"/>
      <c r="D571" s="93">
        <v>0</v>
      </c>
      <c r="E571" s="93" t="s">
        <v>3787</v>
      </c>
      <c r="F571" s="93" t="s">
        <v>3780</v>
      </c>
      <c r="G571" s="93">
        <v>3</v>
      </c>
    </row>
    <row r="572" spans="1:7">
      <c r="A572" s="93" t="s">
        <v>3777</v>
      </c>
      <c r="B572" s="93" t="s">
        <v>4321</v>
      </c>
      <c r="C572" s="93"/>
      <c r="D572" s="93">
        <v>0</v>
      </c>
      <c r="E572" s="93" t="s">
        <v>3787</v>
      </c>
      <c r="F572" s="93" t="s">
        <v>3780</v>
      </c>
      <c r="G572" s="93">
        <v>3</v>
      </c>
    </row>
    <row r="573" spans="1:7">
      <c r="A573" s="93" t="s">
        <v>3777</v>
      </c>
      <c r="B573" s="93" t="s">
        <v>4322</v>
      </c>
      <c r="C573" s="93"/>
      <c r="D573" s="93">
        <v>0</v>
      </c>
      <c r="E573" s="93" t="s">
        <v>3787</v>
      </c>
      <c r="F573" s="93" t="s">
        <v>3780</v>
      </c>
      <c r="G573" s="93">
        <v>3</v>
      </c>
    </row>
    <row r="574" spans="1:7">
      <c r="A574" s="93" t="s">
        <v>3777</v>
      </c>
      <c r="B574" s="93" t="s">
        <v>4323</v>
      </c>
      <c r="C574" s="93"/>
      <c r="D574" s="93">
        <v>0</v>
      </c>
      <c r="E574" s="93" t="s">
        <v>3791</v>
      </c>
      <c r="F574" s="93" t="s">
        <v>3780</v>
      </c>
      <c r="G574" s="93">
        <v>3</v>
      </c>
    </row>
    <row r="575" spans="1:7">
      <c r="A575" s="93" t="s">
        <v>3777</v>
      </c>
      <c r="B575" s="93" t="s">
        <v>4324</v>
      </c>
      <c r="C575" s="93"/>
      <c r="D575" s="93">
        <v>0</v>
      </c>
      <c r="E575" s="93" t="s">
        <v>3782</v>
      </c>
      <c r="F575" s="93" t="s">
        <v>3780</v>
      </c>
      <c r="G575" s="93">
        <v>3</v>
      </c>
    </row>
    <row r="576" spans="1:7">
      <c r="A576" s="93" t="s">
        <v>3777</v>
      </c>
      <c r="B576" s="93" t="s">
        <v>4325</v>
      </c>
      <c r="C576" s="93"/>
      <c r="D576" s="93">
        <v>0</v>
      </c>
      <c r="E576" s="93" t="s">
        <v>3787</v>
      </c>
      <c r="F576" s="93" t="s">
        <v>3780</v>
      </c>
      <c r="G576" s="93">
        <v>3</v>
      </c>
    </row>
    <row r="577" spans="1:7">
      <c r="A577" s="93" t="s">
        <v>3777</v>
      </c>
      <c r="B577" s="94">
        <v>529391</v>
      </c>
      <c r="C577" s="93"/>
      <c r="D577" s="93">
        <v>0</v>
      </c>
      <c r="E577" s="93" t="s">
        <v>3791</v>
      </c>
      <c r="F577" s="93" t="s">
        <v>3780</v>
      </c>
      <c r="G577" s="93">
        <v>3</v>
      </c>
    </row>
    <row r="578" spans="1:7">
      <c r="A578" s="93" t="s">
        <v>3777</v>
      </c>
      <c r="B578" s="94">
        <v>529454</v>
      </c>
      <c r="C578" s="93"/>
      <c r="D578" s="93">
        <v>0</v>
      </c>
      <c r="E578" s="93" t="s">
        <v>3791</v>
      </c>
      <c r="F578" s="93" t="s">
        <v>3780</v>
      </c>
      <c r="G578" s="93">
        <v>3</v>
      </c>
    </row>
    <row r="579" spans="1:7">
      <c r="A579" s="93" t="s">
        <v>3777</v>
      </c>
      <c r="B579" s="93" t="s">
        <v>4326</v>
      </c>
      <c r="C579" s="93"/>
      <c r="D579" s="93">
        <v>0</v>
      </c>
      <c r="E579" s="93" t="s">
        <v>3787</v>
      </c>
      <c r="F579" s="93" t="s">
        <v>3780</v>
      </c>
      <c r="G579" s="93">
        <v>3</v>
      </c>
    </row>
    <row r="580" spans="1:7">
      <c r="A580" s="93" t="s">
        <v>3777</v>
      </c>
      <c r="B580" s="93" t="s">
        <v>4327</v>
      </c>
      <c r="C580" s="93"/>
      <c r="D580" s="93">
        <v>0</v>
      </c>
      <c r="E580" s="93" t="s">
        <v>3787</v>
      </c>
      <c r="F580" s="93" t="s">
        <v>3780</v>
      </c>
      <c r="G580" s="93">
        <v>3</v>
      </c>
    </row>
    <row r="581" spans="1:7">
      <c r="A581" s="93" t="s">
        <v>3777</v>
      </c>
      <c r="B581" s="93" t="s">
        <v>4328</v>
      </c>
      <c r="C581" s="93"/>
      <c r="D581" s="93">
        <v>0</v>
      </c>
      <c r="E581" s="93" t="s">
        <v>3787</v>
      </c>
      <c r="F581" s="93" t="s">
        <v>3780</v>
      </c>
      <c r="G581" s="93">
        <v>3</v>
      </c>
    </row>
    <row r="582" spans="1:7">
      <c r="A582" s="93" t="s">
        <v>3777</v>
      </c>
      <c r="B582" s="93" t="s">
        <v>4329</v>
      </c>
      <c r="C582" s="93"/>
      <c r="D582" s="93">
        <v>0</v>
      </c>
      <c r="E582" s="93" t="s">
        <v>3787</v>
      </c>
      <c r="F582" s="93" t="s">
        <v>3780</v>
      </c>
      <c r="G582" s="93">
        <v>3</v>
      </c>
    </row>
    <row r="583" spans="1:7">
      <c r="A583" s="93" t="s">
        <v>3777</v>
      </c>
      <c r="B583" s="93" t="s">
        <v>2584</v>
      </c>
      <c r="C583" s="93"/>
      <c r="D583" s="93">
        <v>0</v>
      </c>
      <c r="E583" s="93" t="s">
        <v>3787</v>
      </c>
      <c r="F583" s="93" t="s">
        <v>3780</v>
      </c>
      <c r="G583" s="93">
        <v>3</v>
      </c>
    </row>
    <row r="584" spans="1:7">
      <c r="A584" s="93" t="s">
        <v>3777</v>
      </c>
      <c r="B584" s="93" t="s">
        <v>2585</v>
      </c>
      <c r="C584" s="93"/>
      <c r="D584" s="93">
        <v>0</v>
      </c>
      <c r="E584" s="93" t="s">
        <v>3787</v>
      </c>
      <c r="F584" s="93" t="s">
        <v>3780</v>
      </c>
      <c r="G584" s="93">
        <v>3</v>
      </c>
    </row>
    <row r="585" spans="1:7">
      <c r="A585" s="93" t="s">
        <v>3777</v>
      </c>
      <c r="B585" s="93" t="s">
        <v>4330</v>
      </c>
      <c r="C585" s="93"/>
      <c r="D585" s="93">
        <v>0</v>
      </c>
      <c r="E585" s="93" t="s">
        <v>3787</v>
      </c>
      <c r="F585" s="93" t="s">
        <v>3780</v>
      </c>
      <c r="G585" s="93">
        <v>3</v>
      </c>
    </row>
    <row r="586" spans="1:7">
      <c r="A586" s="93" t="s">
        <v>3777</v>
      </c>
      <c r="B586" s="93" t="s">
        <v>4331</v>
      </c>
      <c r="C586" s="93"/>
      <c r="D586" s="93">
        <v>0</v>
      </c>
      <c r="E586" s="93" t="s">
        <v>3787</v>
      </c>
      <c r="F586" s="93" t="s">
        <v>3780</v>
      </c>
      <c r="G586" s="93">
        <v>3</v>
      </c>
    </row>
    <row r="587" spans="1:7">
      <c r="A587" s="93" t="s">
        <v>3777</v>
      </c>
      <c r="B587" s="93" t="s">
        <v>4332</v>
      </c>
      <c r="C587" s="93"/>
      <c r="D587" s="93">
        <v>0</v>
      </c>
      <c r="E587" s="93" t="s">
        <v>3787</v>
      </c>
      <c r="F587" s="93" t="s">
        <v>3780</v>
      </c>
      <c r="G587" s="93">
        <v>3</v>
      </c>
    </row>
    <row r="588" spans="1:7">
      <c r="A588" s="93" t="s">
        <v>3777</v>
      </c>
      <c r="B588" s="93" t="s">
        <v>4333</v>
      </c>
      <c r="C588" s="93"/>
      <c r="D588" s="93">
        <v>0</v>
      </c>
      <c r="E588" s="93" t="s">
        <v>3919</v>
      </c>
      <c r="F588" s="93" t="s">
        <v>3780</v>
      </c>
      <c r="G588" s="93">
        <v>3</v>
      </c>
    </row>
    <row r="589" spans="1:7">
      <c r="A589" s="93" t="s">
        <v>3777</v>
      </c>
      <c r="B589" s="93" t="s">
        <v>4334</v>
      </c>
      <c r="C589" s="93"/>
      <c r="D589" s="93">
        <v>0</v>
      </c>
      <c r="E589" s="93" t="s">
        <v>3787</v>
      </c>
      <c r="F589" s="93" t="s">
        <v>3780</v>
      </c>
      <c r="G589" s="93">
        <v>3</v>
      </c>
    </row>
    <row r="590" spans="1:7">
      <c r="A590" s="93" t="s">
        <v>3777</v>
      </c>
      <c r="B590" s="93" t="s">
        <v>2597</v>
      </c>
      <c r="C590" s="93"/>
      <c r="D590" s="93">
        <v>0</v>
      </c>
      <c r="E590" s="93" t="s">
        <v>3847</v>
      </c>
      <c r="F590" s="93" t="s">
        <v>3780</v>
      </c>
      <c r="G590" s="93">
        <v>3</v>
      </c>
    </row>
    <row r="591" spans="1:7">
      <c r="A591" s="93" t="s">
        <v>3777</v>
      </c>
      <c r="B591" s="93" t="s">
        <v>2599</v>
      </c>
      <c r="C591" s="93"/>
      <c r="D591" s="93">
        <v>0</v>
      </c>
      <c r="E591" s="93" t="s">
        <v>3787</v>
      </c>
      <c r="F591" s="93" t="s">
        <v>3780</v>
      </c>
      <c r="G591" s="93">
        <v>3</v>
      </c>
    </row>
    <row r="592" spans="1:7">
      <c r="A592" s="93" t="s">
        <v>3777</v>
      </c>
      <c r="B592" s="93" t="s">
        <v>4335</v>
      </c>
      <c r="C592" s="93"/>
      <c r="D592" s="93">
        <v>0</v>
      </c>
      <c r="E592" s="93" t="s">
        <v>3787</v>
      </c>
      <c r="F592" s="93" t="s">
        <v>3780</v>
      </c>
      <c r="G592" s="93">
        <v>3</v>
      </c>
    </row>
    <row r="593" spans="1:7">
      <c r="A593" s="93" t="s">
        <v>3777</v>
      </c>
      <c r="B593" s="93" t="s">
        <v>4336</v>
      </c>
      <c r="C593" s="93"/>
      <c r="D593" s="93">
        <v>0</v>
      </c>
      <c r="E593" s="93" t="s">
        <v>3787</v>
      </c>
      <c r="F593" s="93" t="s">
        <v>3780</v>
      </c>
      <c r="G593" s="93">
        <v>3</v>
      </c>
    </row>
    <row r="594" spans="1:7">
      <c r="A594" s="93" t="s">
        <v>3777</v>
      </c>
      <c r="B594" s="93" t="s">
        <v>4337</v>
      </c>
      <c r="C594" s="93"/>
      <c r="D594" s="93">
        <v>0</v>
      </c>
      <c r="E594" s="93" t="s">
        <v>3787</v>
      </c>
      <c r="F594" s="93" t="s">
        <v>3780</v>
      </c>
      <c r="G594" s="93">
        <v>3</v>
      </c>
    </row>
    <row r="595" spans="1:7">
      <c r="A595" s="93" t="s">
        <v>3777</v>
      </c>
      <c r="B595" s="93" t="s">
        <v>4338</v>
      </c>
      <c r="C595" s="93"/>
      <c r="D595" s="93">
        <v>0</v>
      </c>
      <c r="E595" s="93" t="s">
        <v>3787</v>
      </c>
      <c r="F595" s="93" t="s">
        <v>3780</v>
      </c>
      <c r="G595" s="93">
        <v>3</v>
      </c>
    </row>
    <row r="596" spans="1:7">
      <c r="A596" s="93" t="s">
        <v>3777</v>
      </c>
      <c r="B596" s="93" t="s">
        <v>4339</v>
      </c>
      <c r="C596" s="93"/>
      <c r="D596" s="93">
        <v>0</v>
      </c>
      <c r="E596" s="93" t="s">
        <v>3787</v>
      </c>
      <c r="F596" s="93" t="s">
        <v>3780</v>
      </c>
      <c r="G596" s="93">
        <v>3</v>
      </c>
    </row>
    <row r="597" spans="1:7">
      <c r="A597" s="93" t="s">
        <v>3777</v>
      </c>
      <c r="B597" s="93" t="s">
        <v>4340</v>
      </c>
      <c r="C597" s="93"/>
      <c r="D597" s="93">
        <v>0</v>
      </c>
      <c r="E597" s="93" t="s">
        <v>3791</v>
      </c>
      <c r="F597" s="93" t="s">
        <v>3780</v>
      </c>
      <c r="G597" s="93">
        <v>3</v>
      </c>
    </row>
    <row r="598" spans="1:7">
      <c r="A598" s="93" t="s">
        <v>3777</v>
      </c>
      <c r="B598" s="93" t="s">
        <v>4341</v>
      </c>
      <c r="C598" s="93"/>
      <c r="D598" s="93">
        <v>0</v>
      </c>
      <c r="E598" s="93" t="s">
        <v>3787</v>
      </c>
      <c r="F598" s="93" t="s">
        <v>3780</v>
      </c>
      <c r="G598" s="93">
        <v>3</v>
      </c>
    </row>
    <row r="599" spans="1:7">
      <c r="A599" s="93" t="s">
        <v>3777</v>
      </c>
      <c r="B599" s="93" t="s">
        <v>4342</v>
      </c>
      <c r="C599" s="93"/>
      <c r="D599" s="93">
        <v>0</v>
      </c>
      <c r="E599" s="93" t="s">
        <v>3787</v>
      </c>
      <c r="F599" s="93" t="s">
        <v>3780</v>
      </c>
      <c r="G599" s="93">
        <v>3</v>
      </c>
    </row>
    <row r="600" spans="1:7">
      <c r="A600" s="93" t="s">
        <v>3777</v>
      </c>
      <c r="B600" s="93" t="s">
        <v>4343</v>
      </c>
      <c r="C600" s="93"/>
      <c r="D600" s="93">
        <v>0</v>
      </c>
      <c r="E600" s="93" t="s">
        <v>3787</v>
      </c>
      <c r="F600" s="93" t="s">
        <v>3780</v>
      </c>
      <c r="G600" s="93">
        <v>3</v>
      </c>
    </row>
    <row r="601" spans="1:7">
      <c r="A601" s="93" t="s">
        <v>3777</v>
      </c>
      <c r="B601" s="93" t="s">
        <v>4344</v>
      </c>
      <c r="C601" s="93"/>
      <c r="D601" s="93">
        <v>0</v>
      </c>
      <c r="E601" s="93" t="s">
        <v>3787</v>
      </c>
      <c r="F601" s="93" t="s">
        <v>3780</v>
      </c>
      <c r="G601" s="93">
        <v>3</v>
      </c>
    </row>
    <row r="602" spans="1:7">
      <c r="A602" s="93" t="s">
        <v>3777</v>
      </c>
      <c r="B602" s="93" t="s">
        <v>2620</v>
      </c>
      <c r="C602" s="93"/>
      <c r="D602" s="93">
        <v>0</v>
      </c>
      <c r="E602" s="93" t="s">
        <v>3787</v>
      </c>
      <c r="F602" s="93" t="s">
        <v>3780</v>
      </c>
      <c r="G602" s="93">
        <v>3</v>
      </c>
    </row>
    <row r="603" spans="1:7">
      <c r="A603" s="93" t="s">
        <v>3777</v>
      </c>
      <c r="B603" s="93" t="s">
        <v>4345</v>
      </c>
      <c r="C603" s="93"/>
      <c r="D603" s="93">
        <v>0</v>
      </c>
      <c r="E603" s="93" t="s">
        <v>3787</v>
      </c>
      <c r="F603" s="93" t="s">
        <v>3780</v>
      </c>
      <c r="G603" s="93">
        <v>3</v>
      </c>
    </row>
    <row r="604" spans="1:7">
      <c r="A604" s="93" t="s">
        <v>3777</v>
      </c>
      <c r="B604" s="93" t="s">
        <v>2622</v>
      </c>
      <c r="C604" s="93"/>
      <c r="D604" s="93">
        <v>0</v>
      </c>
      <c r="E604" s="93" t="s">
        <v>3787</v>
      </c>
      <c r="F604" s="93" t="s">
        <v>3780</v>
      </c>
      <c r="G604" s="93">
        <v>3</v>
      </c>
    </row>
    <row r="605" spans="1:7">
      <c r="A605" s="93" t="s">
        <v>3777</v>
      </c>
      <c r="B605" s="93" t="s">
        <v>4346</v>
      </c>
      <c r="C605" s="93"/>
      <c r="D605" s="93">
        <v>0</v>
      </c>
      <c r="E605" s="93" t="s">
        <v>3787</v>
      </c>
      <c r="F605" s="93" t="s">
        <v>3780</v>
      </c>
      <c r="G605" s="93">
        <v>3</v>
      </c>
    </row>
    <row r="606" spans="1:7">
      <c r="A606" s="93" t="s">
        <v>3777</v>
      </c>
      <c r="B606" s="93" t="s">
        <v>4347</v>
      </c>
      <c r="C606" s="93"/>
      <c r="D606" s="93">
        <v>0</v>
      </c>
      <c r="E606" s="93" t="s">
        <v>3787</v>
      </c>
      <c r="F606" s="93" t="s">
        <v>3780</v>
      </c>
      <c r="G606" s="93">
        <v>3</v>
      </c>
    </row>
    <row r="607" spans="1:7">
      <c r="A607" s="93" t="s">
        <v>3777</v>
      </c>
      <c r="B607" s="93" t="s">
        <v>4348</v>
      </c>
      <c r="C607" s="93"/>
      <c r="D607" s="93">
        <v>0</v>
      </c>
      <c r="E607" s="93" t="s">
        <v>3787</v>
      </c>
      <c r="F607" s="93" t="s">
        <v>3780</v>
      </c>
      <c r="G607" s="93">
        <v>3</v>
      </c>
    </row>
    <row r="608" spans="1:7">
      <c r="A608" s="93" t="s">
        <v>3777</v>
      </c>
      <c r="B608" s="93" t="s">
        <v>4349</v>
      </c>
      <c r="C608" s="93"/>
      <c r="D608" s="93">
        <v>0</v>
      </c>
      <c r="E608" s="93" t="s">
        <v>3787</v>
      </c>
      <c r="F608" s="93" t="s">
        <v>3780</v>
      </c>
      <c r="G608" s="93">
        <v>3</v>
      </c>
    </row>
    <row r="609" spans="1:7">
      <c r="A609" s="93" t="s">
        <v>3777</v>
      </c>
      <c r="B609" s="93" t="s">
        <v>4350</v>
      </c>
      <c r="C609" s="93"/>
      <c r="D609" s="93">
        <v>0</v>
      </c>
      <c r="E609" s="93" t="s">
        <v>3787</v>
      </c>
      <c r="F609" s="93" t="s">
        <v>3780</v>
      </c>
      <c r="G609" s="93">
        <v>3</v>
      </c>
    </row>
    <row r="610" spans="1:7">
      <c r="A610" s="93" t="s">
        <v>3777</v>
      </c>
      <c r="B610" s="93" t="s">
        <v>4351</v>
      </c>
      <c r="C610" s="93"/>
      <c r="D610" s="93">
        <v>0</v>
      </c>
      <c r="E610" s="93" t="s">
        <v>3787</v>
      </c>
      <c r="F610" s="93" t="s">
        <v>3780</v>
      </c>
      <c r="G610" s="93">
        <v>3</v>
      </c>
    </row>
    <row r="611" spans="1:7">
      <c r="A611" s="93" t="s">
        <v>3777</v>
      </c>
      <c r="B611" s="93" t="s">
        <v>4352</v>
      </c>
      <c r="C611" s="93"/>
      <c r="D611" s="93">
        <v>0</v>
      </c>
      <c r="E611" s="93" t="s">
        <v>3787</v>
      </c>
      <c r="F611" s="93" t="s">
        <v>3780</v>
      </c>
      <c r="G611" s="93">
        <v>3</v>
      </c>
    </row>
    <row r="612" spans="1:7">
      <c r="A612" s="93" t="s">
        <v>3777</v>
      </c>
      <c r="B612" s="93" t="s">
        <v>4353</v>
      </c>
      <c r="C612" s="93"/>
      <c r="D612" s="93">
        <v>0</v>
      </c>
      <c r="E612" s="93" t="s">
        <v>3787</v>
      </c>
      <c r="F612" s="93" t="s">
        <v>3780</v>
      </c>
      <c r="G612" s="93">
        <v>3</v>
      </c>
    </row>
    <row r="613" spans="1:7">
      <c r="A613" s="93" t="s">
        <v>3777</v>
      </c>
      <c r="B613" s="93" t="s">
        <v>4354</v>
      </c>
      <c r="C613" s="93"/>
      <c r="D613" s="93">
        <v>0</v>
      </c>
      <c r="E613" s="93" t="s">
        <v>3787</v>
      </c>
      <c r="F613" s="93" t="s">
        <v>3780</v>
      </c>
      <c r="G613" s="93">
        <v>3</v>
      </c>
    </row>
    <row r="614" spans="1:7">
      <c r="A614" s="93" t="s">
        <v>3777</v>
      </c>
      <c r="B614" s="93" t="s">
        <v>4355</v>
      </c>
      <c r="C614" s="93"/>
      <c r="D614" s="93">
        <v>0</v>
      </c>
      <c r="E614" s="93" t="s">
        <v>3787</v>
      </c>
      <c r="F614" s="93" t="s">
        <v>3780</v>
      </c>
      <c r="G614" s="93">
        <v>3</v>
      </c>
    </row>
    <row r="615" spans="1:7">
      <c r="A615" s="93" t="s">
        <v>3777</v>
      </c>
      <c r="B615" s="93" t="s">
        <v>4356</v>
      </c>
      <c r="C615" s="93"/>
      <c r="D615" s="93">
        <v>0</v>
      </c>
      <c r="E615" s="93" t="s">
        <v>3787</v>
      </c>
      <c r="F615" s="93" t="s">
        <v>3780</v>
      </c>
      <c r="G615" s="93">
        <v>3</v>
      </c>
    </row>
    <row r="616" spans="1:7">
      <c r="A616" s="93" t="s">
        <v>3777</v>
      </c>
      <c r="B616" s="93" t="s">
        <v>4357</v>
      </c>
      <c r="C616" s="93"/>
      <c r="D616" s="93">
        <v>0</v>
      </c>
      <c r="E616" s="93" t="s">
        <v>3791</v>
      </c>
      <c r="F616" s="93" t="s">
        <v>3780</v>
      </c>
      <c r="G616" s="93">
        <v>3</v>
      </c>
    </row>
    <row r="617" spans="1:7">
      <c r="A617" s="93" t="s">
        <v>3777</v>
      </c>
      <c r="B617" s="93" t="s">
        <v>4358</v>
      </c>
      <c r="C617" s="93"/>
      <c r="D617" s="93">
        <v>0</v>
      </c>
      <c r="E617" s="93" t="s">
        <v>3787</v>
      </c>
      <c r="F617" s="93" t="s">
        <v>3780</v>
      </c>
      <c r="G617" s="93">
        <v>3</v>
      </c>
    </row>
    <row r="618" spans="1:7">
      <c r="A618" s="93" t="s">
        <v>3777</v>
      </c>
      <c r="B618" s="93" t="s">
        <v>4359</v>
      </c>
      <c r="C618" s="93"/>
      <c r="D618" s="93">
        <v>0</v>
      </c>
      <c r="E618" s="93" t="s">
        <v>3889</v>
      </c>
      <c r="F618" s="93" t="s">
        <v>3780</v>
      </c>
      <c r="G618" s="93">
        <v>3</v>
      </c>
    </row>
    <row r="619" spans="1:7">
      <c r="A619" s="93" t="s">
        <v>3777</v>
      </c>
      <c r="B619" s="93" t="s">
        <v>4360</v>
      </c>
      <c r="C619" s="93"/>
      <c r="D619" s="93">
        <v>0</v>
      </c>
      <c r="E619" s="93" t="s">
        <v>3802</v>
      </c>
      <c r="F619" s="93" t="s">
        <v>3780</v>
      </c>
      <c r="G619" s="93">
        <v>3</v>
      </c>
    </row>
    <row r="620" spans="1:7">
      <c r="A620" s="93" t="s">
        <v>3777</v>
      </c>
      <c r="B620" s="93" t="s">
        <v>4361</v>
      </c>
      <c r="C620" s="93"/>
      <c r="D620" s="93">
        <v>0</v>
      </c>
      <c r="E620" s="93" t="s">
        <v>3787</v>
      </c>
      <c r="F620" s="93" t="s">
        <v>3780</v>
      </c>
      <c r="G620" s="93">
        <v>3</v>
      </c>
    </row>
    <row r="621" spans="1:7">
      <c r="A621" s="93" t="s">
        <v>3777</v>
      </c>
      <c r="B621" s="93" t="s">
        <v>4362</v>
      </c>
      <c r="C621" s="93"/>
      <c r="D621" s="93">
        <v>0</v>
      </c>
      <c r="E621" s="93" t="s">
        <v>3845</v>
      </c>
      <c r="F621" s="93" t="s">
        <v>3780</v>
      </c>
      <c r="G621" s="93">
        <v>3</v>
      </c>
    </row>
    <row r="622" spans="1:7">
      <c r="A622" s="93" t="s">
        <v>3777</v>
      </c>
      <c r="B622" s="93" t="s">
        <v>4363</v>
      </c>
      <c r="C622" s="93"/>
      <c r="D622" s="93">
        <v>0</v>
      </c>
      <c r="E622" s="93" t="s">
        <v>3789</v>
      </c>
      <c r="F622" s="93" t="s">
        <v>3780</v>
      </c>
      <c r="G622" s="93">
        <v>3</v>
      </c>
    </row>
    <row r="623" spans="1:7">
      <c r="A623" s="93" t="s">
        <v>3777</v>
      </c>
      <c r="B623" s="93" t="s">
        <v>4364</v>
      </c>
      <c r="C623" s="93"/>
      <c r="D623" s="93">
        <v>0</v>
      </c>
      <c r="E623" s="93" t="s">
        <v>1157</v>
      </c>
      <c r="F623" s="93" t="s">
        <v>3780</v>
      </c>
      <c r="G623" s="93">
        <v>3</v>
      </c>
    </row>
    <row r="624" spans="1:7">
      <c r="A624" s="93" t="s">
        <v>3777</v>
      </c>
      <c r="B624" s="93" t="s">
        <v>4365</v>
      </c>
      <c r="C624" s="93"/>
      <c r="D624" s="93">
        <v>0</v>
      </c>
      <c r="E624" s="93" t="s">
        <v>3872</v>
      </c>
      <c r="F624" s="93" t="s">
        <v>3780</v>
      </c>
      <c r="G624" s="93">
        <v>3</v>
      </c>
    </row>
    <row r="625" spans="1:7">
      <c r="A625" s="93" t="s">
        <v>3777</v>
      </c>
      <c r="B625" s="93" t="s">
        <v>4366</v>
      </c>
      <c r="C625" s="93"/>
      <c r="D625" s="93">
        <v>0</v>
      </c>
      <c r="E625" s="93" t="s">
        <v>3787</v>
      </c>
      <c r="F625" s="93" t="s">
        <v>3780</v>
      </c>
      <c r="G625" s="93">
        <v>3</v>
      </c>
    </row>
    <row r="626" spans="1:7">
      <c r="A626" s="93" t="s">
        <v>3777</v>
      </c>
      <c r="B626" s="93" t="s">
        <v>4367</v>
      </c>
      <c r="C626" s="93"/>
      <c r="D626" s="93">
        <v>0</v>
      </c>
      <c r="E626" s="93" t="s">
        <v>3782</v>
      </c>
      <c r="F626" s="93" t="s">
        <v>3780</v>
      </c>
      <c r="G626" s="93">
        <v>3</v>
      </c>
    </row>
    <row r="627" spans="1:7">
      <c r="A627" s="93" t="s">
        <v>3777</v>
      </c>
      <c r="B627" s="93" t="s">
        <v>2644</v>
      </c>
      <c r="C627" s="93"/>
      <c r="D627" s="93">
        <v>0</v>
      </c>
      <c r="E627" s="93" t="s">
        <v>4368</v>
      </c>
      <c r="F627" s="93" t="s">
        <v>3780</v>
      </c>
      <c r="G627" s="93">
        <v>3</v>
      </c>
    </row>
    <row r="628" spans="1:7">
      <c r="A628" s="93" t="s">
        <v>3777</v>
      </c>
      <c r="B628" s="93" t="s">
        <v>4369</v>
      </c>
      <c r="C628" s="93"/>
      <c r="D628" s="93">
        <v>0</v>
      </c>
      <c r="E628" s="93" t="s">
        <v>3787</v>
      </c>
      <c r="F628" s="93" t="s">
        <v>3780</v>
      </c>
      <c r="G628" s="93">
        <v>3</v>
      </c>
    </row>
    <row r="629" spans="1:7">
      <c r="A629" s="93" t="s">
        <v>3777</v>
      </c>
      <c r="B629" s="93" t="s">
        <v>4370</v>
      </c>
      <c r="C629" s="93"/>
      <c r="D629" s="93">
        <v>0</v>
      </c>
      <c r="E629" s="93" t="s">
        <v>3787</v>
      </c>
      <c r="F629" s="93" t="s">
        <v>3780</v>
      </c>
      <c r="G629" s="93">
        <v>3</v>
      </c>
    </row>
    <row r="630" spans="1:7">
      <c r="A630" s="93" t="s">
        <v>3777</v>
      </c>
      <c r="B630" s="93" t="s">
        <v>2647</v>
      </c>
      <c r="C630" s="93"/>
      <c r="D630" s="93">
        <v>0</v>
      </c>
      <c r="E630" s="93" t="s">
        <v>3796</v>
      </c>
      <c r="F630" s="93" t="s">
        <v>3780</v>
      </c>
      <c r="G630" s="93">
        <v>3</v>
      </c>
    </row>
    <row r="631" spans="1:7">
      <c r="A631" s="93" t="s">
        <v>3777</v>
      </c>
      <c r="B631" s="93" t="s">
        <v>4371</v>
      </c>
      <c r="C631" s="93"/>
      <c r="D631" s="93">
        <v>0</v>
      </c>
      <c r="E631" s="93" t="s">
        <v>3989</v>
      </c>
      <c r="F631" s="93" t="s">
        <v>3780</v>
      </c>
      <c r="G631" s="93">
        <v>3</v>
      </c>
    </row>
    <row r="632" spans="1:7">
      <c r="A632" s="93" t="s">
        <v>3777</v>
      </c>
      <c r="B632" s="93" t="s">
        <v>4372</v>
      </c>
      <c r="C632" s="93"/>
      <c r="D632" s="93">
        <v>0</v>
      </c>
      <c r="E632" s="93" t="s">
        <v>3794</v>
      </c>
      <c r="F632" s="93" t="s">
        <v>3780</v>
      </c>
      <c r="G632" s="93">
        <v>3</v>
      </c>
    </row>
    <row r="633" spans="1:7">
      <c r="A633" s="93" t="s">
        <v>3777</v>
      </c>
      <c r="B633" s="93" t="s">
        <v>4373</v>
      </c>
      <c r="C633" s="93"/>
      <c r="D633" s="93">
        <v>0</v>
      </c>
      <c r="E633" s="93" t="s">
        <v>3791</v>
      </c>
      <c r="F633" s="93" t="s">
        <v>3780</v>
      </c>
      <c r="G633" s="93">
        <v>3</v>
      </c>
    </row>
    <row r="634" spans="1:7">
      <c r="A634" s="93" t="s">
        <v>3777</v>
      </c>
      <c r="B634" s="93" t="s">
        <v>4374</v>
      </c>
      <c r="C634" s="93"/>
      <c r="D634" s="93">
        <v>0</v>
      </c>
      <c r="E634" s="93" t="s">
        <v>3791</v>
      </c>
      <c r="F634" s="93" t="s">
        <v>3780</v>
      </c>
      <c r="G634" s="93">
        <v>3</v>
      </c>
    </row>
    <row r="635" spans="1:7">
      <c r="A635" s="93" t="s">
        <v>3777</v>
      </c>
      <c r="B635" s="93" t="s">
        <v>2651</v>
      </c>
      <c r="C635" s="93"/>
      <c r="D635" s="93">
        <v>0</v>
      </c>
      <c r="E635" s="93" t="s">
        <v>3787</v>
      </c>
      <c r="F635" s="93" t="s">
        <v>3780</v>
      </c>
      <c r="G635" s="93">
        <v>3</v>
      </c>
    </row>
    <row r="636" spans="1:7">
      <c r="A636" s="93" t="s">
        <v>3777</v>
      </c>
      <c r="B636" s="93" t="s">
        <v>4375</v>
      </c>
      <c r="C636" s="93"/>
      <c r="D636" s="93">
        <v>0</v>
      </c>
      <c r="E636" s="93" t="s">
        <v>3787</v>
      </c>
      <c r="F636" s="93" t="s">
        <v>3780</v>
      </c>
      <c r="G636" s="93">
        <v>3</v>
      </c>
    </row>
    <row r="637" spans="1:7">
      <c r="A637" s="93" t="s">
        <v>3777</v>
      </c>
      <c r="B637" s="93" t="s">
        <v>4376</v>
      </c>
      <c r="C637" s="93"/>
      <c r="D637" s="93">
        <v>0</v>
      </c>
      <c r="E637" s="93" t="s">
        <v>3787</v>
      </c>
      <c r="F637" s="93" t="s">
        <v>3780</v>
      </c>
      <c r="G637" s="93">
        <v>3</v>
      </c>
    </row>
    <row r="638" spans="1:7">
      <c r="A638" s="93" t="s">
        <v>3777</v>
      </c>
      <c r="B638" s="93" t="s">
        <v>4377</v>
      </c>
      <c r="C638" s="93"/>
      <c r="D638" s="93">
        <v>0</v>
      </c>
      <c r="E638" s="93" t="s">
        <v>3787</v>
      </c>
      <c r="F638" s="93" t="s">
        <v>3780</v>
      </c>
      <c r="G638" s="93">
        <v>3</v>
      </c>
    </row>
    <row r="639" spans="1:7">
      <c r="A639" s="93" t="s">
        <v>3777</v>
      </c>
      <c r="B639" s="93" t="s">
        <v>4378</v>
      </c>
      <c r="C639" s="93"/>
      <c r="D639" s="93">
        <v>0</v>
      </c>
      <c r="E639" s="93" t="s">
        <v>3787</v>
      </c>
      <c r="F639" s="93" t="s">
        <v>3780</v>
      </c>
      <c r="G639" s="93">
        <v>3</v>
      </c>
    </row>
    <row r="640" spans="1:7">
      <c r="A640" s="93" t="s">
        <v>3777</v>
      </c>
      <c r="B640" s="93" t="s">
        <v>4379</v>
      </c>
      <c r="C640" s="93"/>
      <c r="D640" s="93">
        <v>0</v>
      </c>
      <c r="E640" s="93" t="s">
        <v>3787</v>
      </c>
      <c r="F640" s="93" t="s">
        <v>3780</v>
      </c>
      <c r="G640" s="93">
        <v>3</v>
      </c>
    </row>
    <row r="641" spans="1:7">
      <c r="A641" s="93" t="s">
        <v>3777</v>
      </c>
      <c r="B641" s="93" t="s">
        <v>4380</v>
      </c>
      <c r="C641" s="93"/>
      <c r="D641" s="93">
        <v>0</v>
      </c>
      <c r="E641" s="93" t="s">
        <v>3787</v>
      </c>
      <c r="F641" s="93" t="s">
        <v>3780</v>
      </c>
      <c r="G641" s="93">
        <v>3</v>
      </c>
    </row>
    <row r="642" spans="1:7">
      <c r="A642" s="93" t="s">
        <v>3777</v>
      </c>
      <c r="B642" s="93" t="s">
        <v>2652</v>
      </c>
      <c r="C642" s="93"/>
      <c r="D642" s="93">
        <v>0</v>
      </c>
      <c r="E642" s="93" t="s">
        <v>3787</v>
      </c>
      <c r="F642" s="93" t="s">
        <v>3780</v>
      </c>
      <c r="G642" s="93">
        <v>3</v>
      </c>
    </row>
    <row r="643" spans="1:7">
      <c r="A643" s="93" t="s">
        <v>3777</v>
      </c>
      <c r="B643" s="93" t="s">
        <v>4381</v>
      </c>
      <c r="C643" s="93"/>
      <c r="D643" s="93">
        <v>0</v>
      </c>
      <c r="E643" s="93" t="s">
        <v>3787</v>
      </c>
      <c r="F643" s="93" t="s">
        <v>3780</v>
      </c>
      <c r="G643" s="93">
        <v>3</v>
      </c>
    </row>
    <row r="644" spans="1:7">
      <c r="A644" s="93" t="s">
        <v>3777</v>
      </c>
      <c r="B644" s="93" t="s">
        <v>2653</v>
      </c>
      <c r="C644" s="93"/>
      <c r="D644" s="93">
        <v>0</v>
      </c>
      <c r="E644" s="93" t="s">
        <v>3787</v>
      </c>
      <c r="F644" s="93" t="s">
        <v>3780</v>
      </c>
      <c r="G644" s="93">
        <v>3</v>
      </c>
    </row>
    <row r="645" spans="1:7">
      <c r="A645" s="93" t="s">
        <v>3777</v>
      </c>
      <c r="B645" s="93" t="s">
        <v>4382</v>
      </c>
      <c r="C645" s="93"/>
      <c r="D645" s="93">
        <v>0</v>
      </c>
      <c r="E645" s="93" t="s">
        <v>3919</v>
      </c>
      <c r="F645" s="93" t="s">
        <v>3780</v>
      </c>
      <c r="G645" s="93">
        <v>3</v>
      </c>
    </row>
    <row r="646" spans="1:7">
      <c r="A646" s="93" t="s">
        <v>3777</v>
      </c>
      <c r="B646" s="93" t="s">
        <v>4383</v>
      </c>
      <c r="C646" s="93"/>
      <c r="D646" s="93">
        <v>0</v>
      </c>
      <c r="E646" s="93" t="s">
        <v>3796</v>
      </c>
      <c r="F646" s="93" t="s">
        <v>3780</v>
      </c>
      <c r="G646" s="93">
        <v>3</v>
      </c>
    </row>
    <row r="647" spans="1:7">
      <c r="A647" s="93" t="s">
        <v>3777</v>
      </c>
      <c r="B647" s="93" t="s">
        <v>4384</v>
      </c>
      <c r="C647" s="93"/>
      <c r="D647" s="93">
        <v>0</v>
      </c>
      <c r="E647" s="93" t="s">
        <v>3885</v>
      </c>
      <c r="F647" s="93" t="s">
        <v>3780</v>
      </c>
      <c r="G647" s="93">
        <v>3</v>
      </c>
    </row>
    <row r="648" spans="1:7">
      <c r="A648" s="93" t="s">
        <v>3777</v>
      </c>
      <c r="B648" s="93" t="s">
        <v>4385</v>
      </c>
      <c r="C648" s="93"/>
      <c r="D648" s="93">
        <v>0</v>
      </c>
      <c r="E648" s="93" t="s">
        <v>3787</v>
      </c>
      <c r="F648" s="93" t="s">
        <v>3780</v>
      </c>
      <c r="G648" s="93">
        <v>3</v>
      </c>
    </row>
    <row r="649" spans="1:7">
      <c r="A649" s="93" t="s">
        <v>3777</v>
      </c>
      <c r="B649" s="93" t="s">
        <v>4386</v>
      </c>
      <c r="C649" s="93"/>
      <c r="D649" s="93">
        <v>0</v>
      </c>
      <c r="E649" s="93" t="s">
        <v>3787</v>
      </c>
      <c r="F649" s="93" t="s">
        <v>3780</v>
      </c>
      <c r="G649" s="93">
        <v>3</v>
      </c>
    </row>
    <row r="650" spans="1:7">
      <c r="A650" s="93" t="s">
        <v>3777</v>
      </c>
      <c r="B650" s="93" t="s">
        <v>2659</v>
      </c>
      <c r="C650" s="93"/>
      <c r="D650" s="93">
        <v>0</v>
      </c>
      <c r="E650" s="93" t="s">
        <v>3787</v>
      </c>
      <c r="F650" s="93" t="s">
        <v>3780</v>
      </c>
      <c r="G650" s="93">
        <v>3</v>
      </c>
    </row>
    <row r="651" spans="1:7">
      <c r="A651" s="93" t="s">
        <v>3777</v>
      </c>
      <c r="B651" s="93" t="s">
        <v>4387</v>
      </c>
      <c r="C651" s="93"/>
      <c r="D651" s="93">
        <v>0</v>
      </c>
      <c r="E651" s="93" t="s">
        <v>3787</v>
      </c>
      <c r="F651" s="93" t="s">
        <v>3780</v>
      </c>
      <c r="G651" s="93">
        <v>3</v>
      </c>
    </row>
    <row r="652" spans="1:7">
      <c r="A652" s="93" t="s">
        <v>3777</v>
      </c>
      <c r="B652" s="93" t="s">
        <v>2660</v>
      </c>
      <c r="C652" s="93"/>
      <c r="D652" s="93">
        <v>0</v>
      </c>
      <c r="E652" s="93" t="s">
        <v>3787</v>
      </c>
      <c r="F652" s="93" t="s">
        <v>3780</v>
      </c>
      <c r="G652" s="93">
        <v>3</v>
      </c>
    </row>
    <row r="653" spans="1:7">
      <c r="A653" s="93" t="s">
        <v>3777</v>
      </c>
      <c r="B653" s="93" t="s">
        <v>4388</v>
      </c>
      <c r="C653" s="93"/>
      <c r="D653" s="93">
        <v>0</v>
      </c>
      <c r="E653" s="93" t="s">
        <v>3787</v>
      </c>
      <c r="F653" s="93" t="s">
        <v>3780</v>
      </c>
      <c r="G653" s="93">
        <v>3</v>
      </c>
    </row>
    <row r="654" spans="1:7">
      <c r="A654" s="93" t="s">
        <v>3777</v>
      </c>
      <c r="B654" s="93" t="s">
        <v>4389</v>
      </c>
      <c r="C654" s="93"/>
      <c r="D654" s="93">
        <v>0</v>
      </c>
      <c r="E654" s="93" t="s">
        <v>3845</v>
      </c>
      <c r="F654" s="93" t="s">
        <v>3780</v>
      </c>
      <c r="G654" s="93">
        <v>3</v>
      </c>
    </row>
    <row r="655" spans="1:7">
      <c r="A655" s="93" t="s">
        <v>3777</v>
      </c>
      <c r="B655" s="93" t="s">
        <v>4390</v>
      </c>
      <c r="C655" s="93"/>
      <c r="D655" s="93">
        <v>0</v>
      </c>
      <c r="E655" s="93" t="s">
        <v>3845</v>
      </c>
      <c r="F655" s="93" t="s">
        <v>3780</v>
      </c>
      <c r="G655" s="93">
        <v>3</v>
      </c>
    </row>
    <row r="656" spans="1:7">
      <c r="A656" s="93" t="s">
        <v>3777</v>
      </c>
      <c r="B656" s="93" t="s">
        <v>4391</v>
      </c>
      <c r="C656" s="93"/>
      <c r="D656" s="93">
        <v>0</v>
      </c>
      <c r="E656" s="93" t="s">
        <v>3791</v>
      </c>
      <c r="F656" s="93" t="s">
        <v>3780</v>
      </c>
      <c r="G656" s="93">
        <v>3</v>
      </c>
    </row>
    <row r="657" spans="1:7">
      <c r="A657" s="93" t="s">
        <v>3777</v>
      </c>
      <c r="B657" s="93" t="s">
        <v>4392</v>
      </c>
      <c r="C657" s="93"/>
      <c r="D657" s="93">
        <v>0</v>
      </c>
      <c r="E657" s="93" t="s">
        <v>3787</v>
      </c>
      <c r="F657" s="93" t="s">
        <v>3780</v>
      </c>
      <c r="G657" s="93">
        <v>3</v>
      </c>
    </row>
    <row r="658" spans="1:7">
      <c r="A658" s="93" t="s">
        <v>3777</v>
      </c>
      <c r="B658" s="93" t="s">
        <v>4393</v>
      </c>
      <c r="C658" s="93"/>
      <c r="D658" s="93">
        <v>0</v>
      </c>
      <c r="E658" s="93" t="s">
        <v>3802</v>
      </c>
      <c r="F658" s="93" t="s">
        <v>3780</v>
      </c>
      <c r="G658" s="93">
        <v>3</v>
      </c>
    </row>
    <row r="659" spans="1:7">
      <c r="A659" s="93" t="s">
        <v>3777</v>
      </c>
      <c r="B659" s="93" t="s">
        <v>4394</v>
      </c>
      <c r="C659" s="93"/>
      <c r="D659" s="93">
        <v>0</v>
      </c>
      <c r="E659" s="93" t="s">
        <v>3787</v>
      </c>
      <c r="F659" s="93" t="s">
        <v>3780</v>
      </c>
      <c r="G659" s="93">
        <v>3</v>
      </c>
    </row>
    <row r="660" spans="1:7">
      <c r="A660" s="93" t="s">
        <v>3777</v>
      </c>
      <c r="B660" s="93" t="s">
        <v>4395</v>
      </c>
      <c r="C660" s="93"/>
      <c r="D660" s="93">
        <v>0</v>
      </c>
      <c r="E660" s="93" t="s">
        <v>3791</v>
      </c>
      <c r="F660" s="93" t="s">
        <v>3780</v>
      </c>
      <c r="G660" s="93">
        <v>3</v>
      </c>
    </row>
    <row r="661" spans="1:7">
      <c r="A661" s="93" t="s">
        <v>3777</v>
      </c>
      <c r="B661" s="93" t="s">
        <v>4396</v>
      </c>
      <c r="C661" s="93"/>
      <c r="D661" s="93">
        <v>0</v>
      </c>
      <c r="E661" s="93" t="s">
        <v>3802</v>
      </c>
      <c r="F661" s="93" t="s">
        <v>3780</v>
      </c>
      <c r="G661" s="93">
        <v>3</v>
      </c>
    </row>
    <row r="662" spans="1:7">
      <c r="A662" s="93" t="s">
        <v>3777</v>
      </c>
      <c r="B662" s="93" t="s">
        <v>4397</v>
      </c>
      <c r="C662" s="93"/>
      <c r="D662" s="93">
        <v>0</v>
      </c>
      <c r="E662" s="93" t="s">
        <v>3787</v>
      </c>
      <c r="F662" s="93" t="s">
        <v>3780</v>
      </c>
      <c r="G662" s="93">
        <v>3</v>
      </c>
    </row>
    <row r="663" spans="1:7">
      <c r="A663" s="93" t="s">
        <v>3777</v>
      </c>
      <c r="B663" s="93" t="s">
        <v>4398</v>
      </c>
      <c r="C663" s="93"/>
      <c r="D663" s="93">
        <v>0</v>
      </c>
      <c r="E663" s="93" t="s">
        <v>3787</v>
      </c>
      <c r="F663" s="93" t="s">
        <v>3780</v>
      </c>
      <c r="G663" s="93">
        <v>3</v>
      </c>
    </row>
    <row r="664" spans="1:7">
      <c r="A664" s="93" t="s">
        <v>3777</v>
      </c>
      <c r="B664" s="93" t="s">
        <v>4399</v>
      </c>
      <c r="C664" s="93"/>
      <c r="D664" s="93">
        <v>0</v>
      </c>
      <c r="E664" s="93" t="s">
        <v>3787</v>
      </c>
      <c r="F664" s="93" t="s">
        <v>3780</v>
      </c>
      <c r="G664" s="93">
        <v>3</v>
      </c>
    </row>
    <row r="665" spans="1:7">
      <c r="A665" s="93" t="s">
        <v>3777</v>
      </c>
      <c r="B665" s="93" t="s">
        <v>2678</v>
      </c>
      <c r="C665" s="93"/>
      <c r="D665" s="93">
        <v>0</v>
      </c>
      <c r="E665" s="93" t="s">
        <v>3787</v>
      </c>
      <c r="F665" s="93" t="s">
        <v>3780</v>
      </c>
      <c r="G665" s="93">
        <v>3</v>
      </c>
    </row>
    <row r="666" spans="1:7">
      <c r="A666" s="93" t="s">
        <v>3777</v>
      </c>
      <c r="B666" s="93" t="s">
        <v>4400</v>
      </c>
      <c r="C666" s="93"/>
      <c r="D666" s="93">
        <v>0</v>
      </c>
      <c r="E666" s="93" t="s">
        <v>3787</v>
      </c>
      <c r="F666" s="93" t="s">
        <v>3780</v>
      </c>
      <c r="G666" s="93">
        <v>3</v>
      </c>
    </row>
    <row r="667" spans="1:7">
      <c r="A667" s="93" t="s">
        <v>3777</v>
      </c>
      <c r="B667" s="93" t="s">
        <v>4401</v>
      </c>
      <c r="C667" s="93"/>
      <c r="D667" s="93">
        <v>0</v>
      </c>
      <c r="E667" s="93" t="s">
        <v>3787</v>
      </c>
      <c r="F667" s="93" t="s">
        <v>3780</v>
      </c>
      <c r="G667" s="93">
        <v>3</v>
      </c>
    </row>
    <row r="668" spans="1:7">
      <c r="A668" s="93" t="s">
        <v>3777</v>
      </c>
      <c r="B668" s="93" t="s">
        <v>4402</v>
      </c>
      <c r="C668" s="93"/>
      <c r="D668" s="93">
        <v>0</v>
      </c>
      <c r="E668" s="93" t="s">
        <v>3782</v>
      </c>
      <c r="F668" s="93" t="s">
        <v>3780</v>
      </c>
      <c r="G668" s="93">
        <v>3</v>
      </c>
    </row>
    <row r="669" spans="1:7">
      <c r="A669" s="93" t="s">
        <v>3777</v>
      </c>
      <c r="B669" s="93" t="s">
        <v>4403</v>
      </c>
      <c r="C669" s="93"/>
      <c r="D669" s="93">
        <v>0</v>
      </c>
      <c r="E669" s="93" t="s">
        <v>3787</v>
      </c>
      <c r="F669" s="93" t="s">
        <v>3780</v>
      </c>
      <c r="G669" s="93">
        <v>3</v>
      </c>
    </row>
    <row r="670" spans="1:7">
      <c r="A670" s="93" t="s">
        <v>3777</v>
      </c>
      <c r="B670" s="93" t="s">
        <v>2682</v>
      </c>
      <c r="C670" s="93"/>
      <c r="D670" s="93">
        <v>0</v>
      </c>
      <c r="E670" s="93" t="s">
        <v>3787</v>
      </c>
      <c r="F670" s="93" t="s">
        <v>3780</v>
      </c>
      <c r="G670" s="93">
        <v>3</v>
      </c>
    </row>
    <row r="671" spans="1:7">
      <c r="A671" s="93" t="s">
        <v>3777</v>
      </c>
      <c r="B671" s="93" t="s">
        <v>2684</v>
      </c>
      <c r="C671" s="93"/>
      <c r="D671" s="93">
        <v>0</v>
      </c>
      <c r="E671" s="93" t="s">
        <v>3787</v>
      </c>
      <c r="F671" s="93" t="s">
        <v>3780</v>
      </c>
      <c r="G671" s="93">
        <v>3</v>
      </c>
    </row>
    <row r="672" spans="1:7">
      <c r="A672" s="93" t="s">
        <v>3777</v>
      </c>
      <c r="B672" s="93" t="s">
        <v>2689</v>
      </c>
      <c r="C672" s="93"/>
      <c r="D672" s="93">
        <v>0</v>
      </c>
      <c r="E672" s="93" t="s">
        <v>3787</v>
      </c>
      <c r="F672" s="93" t="s">
        <v>3780</v>
      </c>
      <c r="G672" s="93">
        <v>3</v>
      </c>
    </row>
    <row r="673" spans="1:7">
      <c r="A673" s="93" t="s">
        <v>3777</v>
      </c>
      <c r="B673" s="93" t="s">
        <v>4404</v>
      </c>
      <c r="C673" s="93"/>
      <c r="D673" s="93">
        <v>0</v>
      </c>
      <c r="E673" s="93" t="s">
        <v>3787</v>
      </c>
      <c r="F673" s="93" t="s">
        <v>3780</v>
      </c>
      <c r="G673" s="93">
        <v>3</v>
      </c>
    </row>
    <row r="674" spans="1:7">
      <c r="A674" s="93" t="s">
        <v>3777</v>
      </c>
      <c r="B674" s="93" t="s">
        <v>4405</v>
      </c>
      <c r="C674" s="93"/>
      <c r="D674" s="93">
        <v>0</v>
      </c>
      <c r="E674" s="93" t="s">
        <v>3787</v>
      </c>
      <c r="F674" s="93" t="s">
        <v>3780</v>
      </c>
      <c r="G674" s="93">
        <v>3</v>
      </c>
    </row>
    <row r="675" spans="1:7">
      <c r="A675" s="93" t="s">
        <v>3777</v>
      </c>
      <c r="B675" s="93" t="s">
        <v>4406</v>
      </c>
      <c r="C675" s="93"/>
      <c r="D675" s="93">
        <v>0</v>
      </c>
      <c r="E675" s="93" t="s">
        <v>3787</v>
      </c>
      <c r="F675" s="93" t="s">
        <v>3780</v>
      </c>
      <c r="G675" s="93">
        <v>3</v>
      </c>
    </row>
    <row r="676" spans="1:7">
      <c r="A676" s="93" t="s">
        <v>3777</v>
      </c>
      <c r="B676" s="93" t="s">
        <v>4407</v>
      </c>
      <c r="C676" s="93"/>
      <c r="D676" s="93">
        <v>0</v>
      </c>
      <c r="E676" s="93" t="s">
        <v>3787</v>
      </c>
      <c r="F676" s="93" t="s">
        <v>3780</v>
      </c>
      <c r="G676" s="93">
        <v>3</v>
      </c>
    </row>
    <row r="677" spans="1:7">
      <c r="A677" s="93" t="s">
        <v>3777</v>
      </c>
      <c r="B677" s="93" t="s">
        <v>4408</v>
      </c>
      <c r="C677" s="93"/>
      <c r="D677" s="93">
        <v>0</v>
      </c>
      <c r="E677" s="93" t="s">
        <v>3787</v>
      </c>
      <c r="F677" s="93" t="s">
        <v>3780</v>
      </c>
      <c r="G677" s="93">
        <v>3</v>
      </c>
    </row>
    <row r="678" spans="1:7">
      <c r="A678" s="93" t="s">
        <v>3777</v>
      </c>
      <c r="B678" s="93" t="s">
        <v>4409</v>
      </c>
      <c r="C678" s="93"/>
      <c r="D678" s="93">
        <v>0</v>
      </c>
      <c r="E678" s="93" t="s">
        <v>3787</v>
      </c>
      <c r="F678" s="93" t="s">
        <v>3780</v>
      </c>
      <c r="G678" s="93">
        <v>3</v>
      </c>
    </row>
    <row r="679" spans="1:7">
      <c r="A679" s="93" t="s">
        <v>3777</v>
      </c>
      <c r="B679" s="93" t="s">
        <v>4410</v>
      </c>
      <c r="C679" s="93"/>
      <c r="D679" s="93">
        <v>0</v>
      </c>
      <c r="E679" s="93" t="s">
        <v>3787</v>
      </c>
      <c r="F679" s="93" t="s">
        <v>3780</v>
      </c>
      <c r="G679" s="93">
        <v>3</v>
      </c>
    </row>
    <row r="680" spans="1:7">
      <c r="A680" s="93" t="s">
        <v>3777</v>
      </c>
      <c r="B680" s="94">
        <v>857259</v>
      </c>
      <c r="C680" s="93"/>
      <c r="D680" s="93">
        <v>0</v>
      </c>
      <c r="E680" s="93" t="s">
        <v>4411</v>
      </c>
      <c r="F680" s="93" t="s">
        <v>3780</v>
      </c>
      <c r="G680" s="93">
        <v>3</v>
      </c>
    </row>
    <row r="681" spans="1:7">
      <c r="A681" s="93" t="s">
        <v>3777</v>
      </c>
      <c r="B681" s="93" t="s">
        <v>4412</v>
      </c>
      <c r="C681" s="93"/>
      <c r="D681" s="93">
        <v>0</v>
      </c>
      <c r="E681" s="93" t="s">
        <v>3787</v>
      </c>
      <c r="F681" s="93" t="s">
        <v>3780</v>
      </c>
      <c r="G681" s="93">
        <v>3</v>
      </c>
    </row>
    <row r="682" spans="1:7">
      <c r="A682" s="93" t="s">
        <v>3777</v>
      </c>
      <c r="B682" s="93" t="s">
        <v>4413</v>
      </c>
      <c r="C682" s="93"/>
      <c r="D682" s="93">
        <v>0</v>
      </c>
      <c r="E682" s="93" t="s">
        <v>3787</v>
      </c>
      <c r="F682" s="93" t="s">
        <v>3780</v>
      </c>
      <c r="G682" s="93">
        <v>3</v>
      </c>
    </row>
    <row r="683" spans="1:7">
      <c r="A683" s="93" t="s">
        <v>3777</v>
      </c>
      <c r="B683" s="93" t="s">
        <v>4414</v>
      </c>
      <c r="C683" s="93"/>
      <c r="D683" s="93">
        <v>0</v>
      </c>
      <c r="E683" s="93" t="s">
        <v>3787</v>
      </c>
      <c r="F683" s="93" t="s">
        <v>3780</v>
      </c>
      <c r="G683" s="93">
        <v>3</v>
      </c>
    </row>
    <row r="684" spans="1:7">
      <c r="A684" s="93" t="s">
        <v>3777</v>
      </c>
      <c r="B684" s="93" t="s">
        <v>4415</v>
      </c>
      <c r="C684" s="93"/>
      <c r="D684" s="93">
        <v>0</v>
      </c>
      <c r="E684" s="93" t="s">
        <v>3787</v>
      </c>
      <c r="F684" s="93" t="s">
        <v>3780</v>
      </c>
      <c r="G684" s="93">
        <v>3</v>
      </c>
    </row>
    <row r="685" spans="1:7">
      <c r="A685" s="93" t="s">
        <v>3777</v>
      </c>
      <c r="B685" s="93" t="s">
        <v>4416</v>
      </c>
      <c r="C685" s="93"/>
      <c r="D685" s="93">
        <v>0</v>
      </c>
      <c r="E685" s="93" t="s">
        <v>3787</v>
      </c>
      <c r="F685" s="93" t="s">
        <v>3780</v>
      </c>
      <c r="G685" s="93">
        <v>3</v>
      </c>
    </row>
    <row r="686" spans="1:7">
      <c r="A686" s="93" t="s">
        <v>3777</v>
      </c>
      <c r="B686" s="93" t="s">
        <v>4417</v>
      </c>
      <c r="C686" s="93"/>
      <c r="D686" s="93">
        <v>0</v>
      </c>
      <c r="E686" s="93" t="s">
        <v>3787</v>
      </c>
      <c r="F686" s="93" t="s">
        <v>3780</v>
      </c>
      <c r="G686" s="93">
        <v>3</v>
      </c>
    </row>
    <row r="687" spans="1:7">
      <c r="A687" s="93" t="s">
        <v>3777</v>
      </c>
      <c r="B687" s="93" t="s">
        <v>2724</v>
      </c>
      <c r="C687" s="93"/>
      <c r="D687" s="93">
        <v>0</v>
      </c>
      <c r="E687" s="93" t="s">
        <v>3787</v>
      </c>
      <c r="F687" s="93" t="s">
        <v>3780</v>
      </c>
      <c r="G687" s="93">
        <v>3</v>
      </c>
    </row>
    <row r="688" spans="1:7">
      <c r="A688" s="93" t="s">
        <v>3777</v>
      </c>
      <c r="B688" s="93" t="s">
        <v>2727</v>
      </c>
      <c r="C688" s="93"/>
      <c r="D688" s="93">
        <v>0</v>
      </c>
      <c r="E688" s="93" t="s">
        <v>3787</v>
      </c>
      <c r="F688" s="93" t="s">
        <v>3780</v>
      </c>
      <c r="G688" s="93">
        <v>3</v>
      </c>
    </row>
    <row r="689" spans="1:7">
      <c r="A689" s="93" t="s">
        <v>3777</v>
      </c>
      <c r="B689" s="93" t="s">
        <v>4418</v>
      </c>
      <c r="C689" s="93"/>
      <c r="D689" s="93">
        <v>0</v>
      </c>
      <c r="E689" s="93" t="s">
        <v>3787</v>
      </c>
      <c r="F689" s="93" t="s">
        <v>3780</v>
      </c>
      <c r="G689" s="93">
        <v>3</v>
      </c>
    </row>
    <row r="690" spans="1:7">
      <c r="A690" s="93" t="s">
        <v>3777</v>
      </c>
      <c r="B690" s="93" t="s">
        <v>4419</v>
      </c>
      <c r="C690" s="93"/>
      <c r="D690" s="93">
        <v>0</v>
      </c>
      <c r="E690" s="93" t="s">
        <v>3791</v>
      </c>
      <c r="F690" s="93" t="s">
        <v>3780</v>
      </c>
      <c r="G690" s="93">
        <v>3</v>
      </c>
    </row>
    <row r="691" spans="1:7">
      <c r="A691" s="93" t="s">
        <v>3777</v>
      </c>
      <c r="B691" s="93" t="s">
        <v>4420</v>
      </c>
      <c r="C691" s="93"/>
      <c r="D691" s="93">
        <v>0</v>
      </c>
      <c r="E691" s="93" t="s">
        <v>3787</v>
      </c>
      <c r="F691" s="93" t="s">
        <v>3780</v>
      </c>
      <c r="G691" s="93">
        <v>3</v>
      </c>
    </row>
    <row r="692" spans="1:7">
      <c r="A692" s="93" t="s">
        <v>3777</v>
      </c>
      <c r="B692" s="93" t="s">
        <v>4421</v>
      </c>
      <c r="C692" s="93"/>
      <c r="D692" s="93">
        <v>0</v>
      </c>
      <c r="E692" s="93" t="s">
        <v>3787</v>
      </c>
      <c r="F692" s="93" t="s">
        <v>3780</v>
      </c>
      <c r="G692" s="93">
        <v>3</v>
      </c>
    </row>
    <row r="693" spans="1:7">
      <c r="A693" s="93" t="s">
        <v>3777</v>
      </c>
      <c r="B693" s="93" t="s">
        <v>2743</v>
      </c>
      <c r="C693" s="93"/>
      <c r="D693" s="93">
        <v>0</v>
      </c>
      <c r="E693" s="93" t="s">
        <v>3787</v>
      </c>
      <c r="F693" s="93" t="s">
        <v>3780</v>
      </c>
      <c r="G693" s="93">
        <v>3</v>
      </c>
    </row>
    <row r="694" spans="1:7">
      <c r="A694" s="93" t="s">
        <v>3777</v>
      </c>
      <c r="B694" s="94">
        <v>1016109</v>
      </c>
      <c r="C694" s="93"/>
      <c r="D694" s="93">
        <v>0</v>
      </c>
      <c r="E694" s="93" t="s">
        <v>3785</v>
      </c>
      <c r="F694" s="93" t="s">
        <v>3780</v>
      </c>
      <c r="G694" s="93">
        <v>3</v>
      </c>
    </row>
    <row r="695" spans="1:7">
      <c r="A695" s="93" t="s">
        <v>3777</v>
      </c>
      <c r="B695" s="93" t="s">
        <v>4422</v>
      </c>
      <c r="C695" s="93"/>
      <c r="D695" s="93">
        <v>0</v>
      </c>
      <c r="E695" s="93" t="s">
        <v>3782</v>
      </c>
      <c r="F695" s="93" t="s">
        <v>3780</v>
      </c>
      <c r="G695" s="93">
        <v>3</v>
      </c>
    </row>
    <row r="696" spans="1:7">
      <c r="A696" s="93" t="s">
        <v>3777</v>
      </c>
      <c r="B696" s="93" t="s">
        <v>4423</v>
      </c>
      <c r="C696" s="93"/>
      <c r="D696" s="93">
        <v>0</v>
      </c>
      <c r="E696" s="93" t="s">
        <v>3787</v>
      </c>
      <c r="F696" s="93" t="s">
        <v>3780</v>
      </c>
      <c r="G696" s="93">
        <v>3</v>
      </c>
    </row>
    <row r="697" spans="1:7">
      <c r="A697" s="93" t="s">
        <v>3777</v>
      </c>
      <c r="B697" s="93" t="s">
        <v>2759</v>
      </c>
      <c r="C697" s="93"/>
      <c r="D697" s="93">
        <v>0</v>
      </c>
      <c r="E697" s="93" t="s">
        <v>3858</v>
      </c>
      <c r="F697" s="93" t="s">
        <v>3780</v>
      </c>
      <c r="G697" s="93">
        <v>3</v>
      </c>
    </row>
    <row r="698" spans="1:7">
      <c r="A698" s="93" t="s">
        <v>3777</v>
      </c>
      <c r="B698" s="93" t="s">
        <v>4424</v>
      </c>
      <c r="C698" s="93"/>
      <c r="D698" s="93">
        <v>0</v>
      </c>
      <c r="E698" s="93" t="s">
        <v>3791</v>
      </c>
      <c r="F698" s="93" t="s">
        <v>3780</v>
      </c>
      <c r="G698" s="93">
        <v>3</v>
      </c>
    </row>
    <row r="699" spans="1:7">
      <c r="A699" s="93" t="s">
        <v>3777</v>
      </c>
      <c r="B699" s="93" t="s">
        <v>4425</v>
      </c>
      <c r="C699" s="93"/>
      <c r="D699" s="93">
        <v>0</v>
      </c>
      <c r="E699" s="93" t="s">
        <v>3782</v>
      </c>
      <c r="F699" s="93" t="s">
        <v>3780</v>
      </c>
      <c r="G699" s="93">
        <v>3</v>
      </c>
    </row>
    <row r="700" spans="1:7">
      <c r="A700" s="93" t="s">
        <v>3777</v>
      </c>
      <c r="B700" s="93" t="s">
        <v>4426</v>
      </c>
      <c r="C700" s="93"/>
      <c r="D700" s="93">
        <v>0</v>
      </c>
      <c r="E700" s="93" t="s">
        <v>3939</v>
      </c>
      <c r="F700" s="93" t="s">
        <v>3780</v>
      </c>
      <c r="G700" s="93">
        <v>3</v>
      </c>
    </row>
    <row r="701" spans="1:7">
      <c r="A701" s="93" t="s">
        <v>3777</v>
      </c>
      <c r="B701" s="93" t="s">
        <v>4427</v>
      </c>
      <c r="C701" s="93"/>
      <c r="D701" s="93">
        <v>0</v>
      </c>
      <c r="E701" s="93" t="s">
        <v>3787</v>
      </c>
      <c r="F701" s="93" t="s">
        <v>3780</v>
      </c>
      <c r="G701" s="93">
        <v>3</v>
      </c>
    </row>
    <row r="702" spans="1:7">
      <c r="A702" s="93" t="s">
        <v>3777</v>
      </c>
      <c r="B702" s="93" t="s">
        <v>2768</v>
      </c>
      <c r="C702" s="93"/>
      <c r="D702" s="93">
        <v>0</v>
      </c>
      <c r="E702" s="93" t="s">
        <v>3787</v>
      </c>
      <c r="F702" s="93" t="s">
        <v>3780</v>
      </c>
      <c r="G702" s="93">
        <v>3</v>
      </c>
    </row>
    <row r="703" spans="1:7">
      <c r="A703" s="93" t="s">
        <v>3777</v>
      </c>
      <c r="B703" s="93" t="s">
        <v>4428</v>
      </c>
      <c r="C703" s="93"/>
      <c r="D703" s="93">
        <v>0</v>
      </c>
      <c r="E703" s="93" t="s">
        <v>3787</v>
      </c>
      <c r="F703" s="93" t="s">
        <v>3780</v>
      </c>
      <c r="G703" s="93">
        <v>3</v>
      </c>
    </row>
    <row r="704" spans="1:7">
      <c r="A704" s="93" t="s">
        <v>3777</v>
      </c>
      <c r="B704" s="93" t="s">
        <v>4429</v>
      </c>
      <c r="C704" s="93"/>
      <c r="D704" s="93">
        <v>0</v>
      </c>
      <c r="E704" s="93" t="s">
        <v>3989</v>
      </c>
      <c r="F704" s="93" t="s">
        <v>3780</v>
      </c>
      <c r="G704" s="93">
        <v>3</v>
      </c>
    </row>
    <row r="705" spans="1:7">
      <c r="A705" s="93" t="s">
        <v>3777</v>
      </c>
      <c r="B705" s="93" t="s">
        <v>4430</v>
      </c>
      <c r="C705" s="93"/>
      <c r="D705" s="93">
        <v>0</v>
      </c>
      <c r="E705" s="93" t="s">
        <v>3787</v>
      </c>
      <c r="F705" s="93" t="s">
        <v>3780</v>
      </c>
      <c r="G705" s="93">
        <v>3</v>
      </c>
    </row>
    <row r="706" spans="1:7">
      <c r="A706" s="93" t="s">
        <v>3777</v>
      </c>
      <c r="B706" s="93" t="s">
        <v>2776</v>
      </c>
      <c r="C706" s="93"/>
      <c r="D706" s="93">
        <v>0</v>
      </c>
      <c r="E706" s="93" t="s">
        <v>3810</v>
      </c>
      <c r="F706" s="93" t="s">
        <v>3780</v>
      </c>
      <c r="G706" s="93">
        <v>3</v>
      </c>
    </row>
    <row r="707" spans="1:7">
      <c r="A707" s="93" t="s">
        <v>3777</v>
      </c>
      <c r="B707" s="93" t="s">
        <v>4431</v>
      </c>
      <c r="C707" s="93"/>
      <c r="D707" s="93">
        <v>0</v>
      </c>
      <c r="E707" s="93" t="s">
        <v>3812</v>
      </c>
      <c r="F707" s="93" t="s">
        <v>3780</v>
      </c>
      <c r="G707" s="93">
        <v>3</v>
      </c>
    </row>
    <row r="708" spans="1:7">
      <c r="A708" s="93" t="s">
        <v>3777</v>
      </c>
      <c r="B708" s="93" t="s">
        <v>2777</v>
      </c>
      <c r="C708" s="93"/>
      <c r="D708" s="93">
        <v>0</v>
      </c>
      <c r="E708" s="93" t="s">
        <v>3803</v>
      </c>
      <c r="F708" s="93" t="s">
        <v>3780</v>
      </c>
      <c r="G708" s="93">
        <v>3</v>
      </c>
    </row>
    <row r="709" spans="1:7">
      <c r="A709" s="93" t="s">
        <v>3777</v>
      </c>
      <c r="B709" s="93" t="s">
        <v>4432</v>
      </c>
      <c r="C709" s="93"/>
      <c r="D709" s="93">
        <v>0</v>
      </c>
      <c r="E709" s="93" t="s">
        <v>3782</v>
      </c>
      <c r="F709" s="93" t="s">
        <v>3780</v>
      </c>
      <c r="G709" s="93">
        <v>3</v>
      </c>
    </row>
    <row r="710" spans="1:7">
      <c r="A710" s="93" t="s">
        <v>3777</v>
      </c>
      <c r="B710" s="93" t="s">
        <v>4433</v>
      </c>
      <c r="C710" s="93"/>
      <c r="D710" s="93">
        <v>0</v>
      </c>
      <c r="E710" s="93" t="s">
        <v>3782</v>
      </c>
      <c r="F710" s="93" t="s">
        <v>3780</v>
      </c>
      <c r="G710" s="93">
        <v>3</v>
      </c>
    </row>
    <row r="711" spans="1:7">
      <c r="A711" s="93" t="s">
        <v>3777</v>
      </c>
      <c r="B711" s="93" t="s">
        <v>4434</v>
      </c>
      <c r="C711" s="93"/>
      <c r="D711" s="93">
        <v>0</v>
      </c>
      <c r="E711" s="93" t="s">
        <v>3791</v>
      </c>
      <c r="F711" s="93" t="s">
        <v>3780</v>
      </c>
      <c r="G711" s="93">
        <v>3</v>
      </c>
    </row>
    <row r="712" spans="1:7">
      <c r="A712" s="93" t="s">
        <v>3777</v>
      </c>
      <c r="B712" s="93" t="s">
        <v>4435</v>
      </c>
      <c r="C712" s="93"/>
      <c r="D712" s="93">
        <v>0</v>
      </c>
      <c r="E712" s="93" t="s">
        <v>3787</v>
      </c>
      <c r="F712" s="93" t="s">
        <v>3780</v>
      </c>
      <c r="G712" s="93">
        <v>3</v>
      </c>
    </row>
    <row r="713" spans="1:7">
      <c r="A713" s="93" t="s">
        <v>3777</v>
      </c>
      <c r="B713" s="93" t="s">
        <v>4436</v>
      </c>
      <c r="C713" s="93"/>
      <c r="D713" s="93">
        <v>0</v>
      </c>
      <c r="E713" s="93" t="s">
        <v>3785</v>
      </c>
      <c r="F713" s="93" t="s">
        <v>3780</v>
      </c>
      <c r="G713" s="93">
        <v>3</v>
      </c>
    </row>
    <row r="714" spans="1:7">
      <c r="A714" s="93" t="s">
        <v>3777</v>
      </c>
      <c r="B714" s="93" t="s">
        <v>4437</v>
      </c>
      <c r="C714" s="93"/>
      <c r="D714" s="93">
        <v>0</v>
      </c>
      <c r="E714" s="93" t="s">
        <v>3919</v>
      </c>
      <c r="F714" s="93" t="s">
        <v>3780</v>
      </c>
      <c r="G714" s="93">
        <v>3</v>
      </c>
    </row>
    <row r="715" spans="1:7">
      <c r="A715" s="93" t="s">
        <v>3777</v>
      </c>
      <c r="B715" s="93" t="s">
        <v>4438</v>
      </c>
      <c r="C715" s="93"/>
      <c r="D715" s="93">
        <v>0</v>
      </c>
      <c r="E715" s="93" t="s">
        <v>3787</v>
      </c>
      <c r="F715" s="93" t="s">
        <v>3780</v>
      </c>
      <c r="G715" s="93">
        <v>3</v>
      </c>
    </row>
    <row r="716" spans="1:7">
      <c r="A716" s="93" t="s">
        <v>3777</v>
      </c>
      <c r="B716" s="93" t="s">
        <v>4439</v>
      </c>
      <c r="C716" s="93"/>
      <c r="D716" s="93">
        <v>0</v>
      </c>
      <c r="E716" s="93" t="s">
        <v>3796</v>
      </c>
      <c r="F716" s="93" t="s">
        <v>3780</v>
      </c>
      <c r="G716" s="93">
        <v>3</v>
      </c>
    </row>
    <row r="717" spans="1:7">
      <c r="A717" s="93" t="s">
        <v>3777</v>
      </c>
      <c r="B717" s="93" t="s">
        <v>4440</v>
      </c>
      <c r="C717" s="93"/>
      <c r="D717" s="93">
        <v>0</v>
      </c>
      <c r="E717" s="93" t="s">
        <v>3837</v>
      </c>
      <c r="F717" s="93" t="s">
        <v>3780</v>
      </c>
      <c r="G717" s="93">
        <v>3</v>
      </c>
    </row>
    <row r="718" spans="1:7">
      <c r="A718" s="93" t="s">
        <v>3777</v>
      </c>
      <c r="B718" s="93" t="s">
        <v>4441</v>
      </c>
      <c r="C718" s="93"/>
      <c r="D718" s="93">
        <v>0</v>
      </c>
      <c r="E718" s="93" t="s">
        <v>3787</v>
      </c>
      <c r="F718" s="93" t="s">
        <v>3780</v>
      </c>
      <c r="G718" s="93">
        <v>3</v>
      </c>
    </row>
    <row r="719" spans="1:7">
      <c r="A719" s="93" t="s">
        <v>3777</v>
      </c>
      <c r="B719" s="93" t="s">
        <v>4442</v>
      </c>
      <c r="C719" s="93"/>
      <c r="D719" s="93">
        <v>0</v>
      </c>
      <c r="E719" s="93" t="s">
        <v>3791</v>
      </c>
      <c r="F719" s="93" t="s">
        <v>3780</v>
      </c>
      <c r="G719" s="93">
        <v>3</v>
      </c>
    </row>
    <row r="720" spans="1:7">
      <c r="A720" s="93" t="s">
        <v>3777</v>
      </c>
      <c r="B720" s="93" t="s">
        <v>4443</v>
      </c>
      <c r="C720" s="93"/>
      <c r="D720" s="93">
        <v>0</v>
      </c>
      <c r="E720" s="93" t="s">
        <v>3791</v>
      </c>
      <c r="F720" s="93" t="s">
        <v>3780</v>
      </c>
      <c r="G720" s="93">
        <v>3</v>
      </c>
    </row>
    <row r="721" spans="1:7">
      <c r="A721" s="93" t="s">
        <v>3777</v>
      </c>
      <c r="B721" s="93" t="s">
        <v>4444</v>
      </c>
      <c r="C721" s="93"/>
      <c r="D721" s="93">
        <v>0</v>
      </c>
      <c r="E721" s="93" t="s">
        <v>3939</v>
      </c>
      <c r="F721" s="93" t="s">
        <v>3780</v>
      </c>
      <c r="G721" s="93">
        <v>3</v>
      </c>
    </row>
    <row r="722" spans="1:7">
      <c r="A722" s="93" t="s">
        <v>3777</v>
      </c>
      <c r="B722" s="93" t="s">
        <v>4445</v>
      </c>
      <c r="C722" s="93"/>
      <c r="D722" s="93">
        <v>0</v>
      </c>
      <c r="E722" s="93" t="s">
        <v>3802</v>
      </c>
      <c r="F722" s="93" t="s">
        <v>3780</v>
      </c>
      <c r="G722" s="93">
        <v>3</v>
      </c>
    </row>
    <row r="723" spans="1:7">
      <c r="A723" s="93" t="s">
        <v>3777</v>
      </c>
      <c r="B723" s="93" t="s">
        <v>4446</v>
      </c>
      <c r="C723" s="93"/>
      <c r="D723" s="93">
        <v>0</v>
      </c>
      <c r="E723" s="93" t="s">
        <v>3802</v>
      </c>
      <c r="F723" s="93" t="s">
        <v>3780</v>
      </c>
      <c r="G723" s="93">
        <v>3</v>
      </c>
    </row>
    <row r="724" spans="1:7">
      <c r="A724" s="93" t="s">
        <v>3777</v>
      </c>
      <c r="B724" s="93" t="s">
        <v>4447</v>
      </c>
      <c r="C724" s="93"/>
      <c r="D724" s="93">
        <v>0</v>
      </c>
      <c r="E724" s="93" t="s">
        <v>3785</v>
      </c>
      <c r="F724" s="93" t="s">
        <v>3780</v>
      </c>
      <c r="G724" s="93">
        <v>3</v>
      </c>
    </row>
    <row r="725" spans="1:7">
      <c r="A725" s="93" t="s">
        <v>3777</v>
      </c>
      <c r="B725" s="93" t="s">
        <v>4448</v>
      </c>
      <c r="C725" s="93"/>
      <c r="D725" s="93">
        <v>0</v>
      </c>
      <c r="E725" s="93" t="s">
        <v>3855</v>
      </c>
      <c r="F725" s="93" t="s">
        <v>3780</v>
      </c>
      <c r="G725" s="93">
        <v>3</v>
      </c>
    </row>
    <row r="726" spans="1:7">
      <c r="A726" s="93" t="s">
        <v>3777</v>
      </c>
      <c r="B726" s="93" t="s">
        <v>4449</v>
      </c>
      <c r="C726" s="93"/>
      <c r="D726" s="93">
        <v>0</v>
      </c>
      <c r="E726" s="93" t="s">
        <v>3802</v>
      </c>
      <c r="F726" s="93" t="s">
        <v>3780</v>
      </c>
      <c r="G726" s="93">
        <v>3</v>
      </c>
    </row>
    <row r="727" spans="1:7">
      <c r="A727" s="93" t="s">
        <v>3777</v>
      </c>
      <c r="B727" s="93" t="s">
        <v>4450</v>
      </c>
      <c r="C727" s="93"/>
      <c r="D727" s="93">
        <v>0</v>
      </c>
      <c r="E727" s="93" t="s">
        <v>3855</v>
      </c>
      <c r="F727" s="93" t="s">
        <v>3780</v>
      </c>
      <c r="G727" s="93">
        <v>3</v>
      </c>
    </row>
    <row r="728" spans="1:7">
      <c r="A728" s="93" t="s">
        <v>3777</v>
      </c>
      <c r="B728" s="93" t="s">
        <v>4451</v>
      </c>
      <c r="C728" s="93"/>
      <c r="D728" s="93">
        <v>0</v>
      </c>
      <c r="E728" s="93" t="s">
        <v>3782</v>
      </c>
      <c r="F728" s="93" t="s">
        <v>3780</v>
      </c>
      <c r="G728" s="93">
        <v>3</v>
      </c>
    </row>
    <row r="729" spans="1:7">
      <c r="A729" s="93" t="s">
        <v>3777</v>
      </c>
      <c r="B729" s="93" t="s">
        <v>4452</v>
      </c>
      <c r="C729" s="93"/>
      <c r="D729" s="93">
        <v>0</v>
      </c>
      <c r="E729" s="93" t="s">
        <v>3782</v>
      </c>
      <c r="F729" s="93" t="s">
        <v>3780</v>
      </c>
      <c r="G729" s="93">
        <v>3</v>
      </c>
    </row>
    <row r="730" spans="1:7">
      <c r="A730" s="93" t="s">
        <v>3777</v>
      </c>
      <c r="B730" s="93" t="s">
        <v>2813</v>
      </c>
      <c r="C730" s="93"/>
      <c r="D730" s="93">
        <v>0</v>
      </c>
      <c r="E730" s="93" t="s">
        <v>3803</v>
      </c>
      <c r="F730" s="93" t="s">
        <v>3780</v>
      </c>
      <c r="G730" s="93">
        <v>3</v>
      </c>
    </row>
    <row r="731" spans="1:7">
      <c r="A731" s="93" t="s">
        <v>3777</v>
      </c>
      <c r="B731" s="93" t="s">
        <v>4453</v>
      </c>
      <c r="C731" s="93"/>
      <c r="D731" s="93">
        <v>0</v>
      </c>
      <c r="E731" s="93" t="s">
        <v>3782</v>
      </c>
      <c r="F731" s="93" t="s">
        <v>3780</v>
      </c>
      <c r="G731" s="93">
        <v>3</v>
      </c>
    </row>
    <row r="732" spans="1:7">
      <c r="A732" s="93" t="s">
        <v>3777</v>
      </c>
      <c r="B732" s="93" t="s">
        <v>4454</v>
      </c>
      <c r="C732" s="93"/>
      <c r="D732" s="93">
        <v>0</v>
      </c>
      <c r="E732" s="93" t="s">
        <v>3791</v>
      </c>
      <c r="F732" s="93" t="s">
        <v>3780</v>
      </c>
      <c r="G732" s="93">
        <v>3</v>
      </c>
    </row>
    <row r="733" spans="1:7">
      <c r="A733" s="93" t="s">
        <v>3777</v>
      </c>
      <c r="B733" s="93" t="s">
        <v>4455</v>
      </c>
      <c r="C733" s="93"/>
      <c r="D733" s="93">
        <v>0</v>
      </c>
      <c r="E733" s="93" t="s">
        <v>4253</v>
      </c>
      <c r="F733" s="93" t="s">
        <v>3780</v>
      </c>
      <c r="G733" s="93">
        <v>3</v>
      </c>
    </row>
    <row r="734" spans="1:7">
      <c r="A734" s="93" t="s">
        <v>3777</v>
      </c>
      <c r="B734" s="93" t="s">
        <v>4456</v>
      </c>
      <c r="C734" s="93"/>
      <c r="D734" s="93">
        <v>0</v>
      </c>
      <c r="E734" s="93" t="s">
        <v>3787</v>
      </c>
      <c r="F734" s="93" t="s">
        <v>3780</v>
      </c>
      <c r="G734" s="93">
        <v>3</v>
      </c>
    </row>
    <row r="735" spans="1:7">
      <c r="A735" s="93" t="s">
        <v>3777</v>
      </c>
      <c r="B735" s="93" t="s">
        <v>4457</v>
      </c>
      <c r="C735" s="93"/>
      <c r="D735" s="93">
        <v>0</v>
      </c>
      <c r="E735" s="93" t="s">
        <v>3782</v>
      </c>
      <c r="F735" s="93" t="s">
        <v>3780</v>
      </c>
      <c r="G735" s="93">
        <v>3</v>
      </c>
    </row>
    <row r="736" spans="1:7">
      <c r="A736" s="93" t="s">
        <v>3777</v>
      </c>
      <c r="B736" s="93" t="s">
        <v>4458</v>
      </c>
      <c r="C736" s="93"/>
      <c r="D736" s="93">
        <v>0</v>
      </c>
      <c r="E736" s="93" t="s">
        <v>4459</v>
      </c>
      <c r="F736" s="93" t="s">
        <v>3780</v>
      </c>
      <c r="G736" s="93">
        <v>3</v>
      </c>
    </row>
    <row r="737" spans="1:7">
      <c r="A737" s="93" t="s">
        <v>3777</v>
      </c>
      <c r="B737" s="93" t="s">
        <v>4460</v>
      </c>
      <c r="C737" s="93"/>
      <c r="D737" s="93">
        <v>0</v>
      </c>
      <c r="E737" s="93" t="s">
        <v>3791</v>
      </c>
      <c r="F737" s="93" t="s">
        <v>3780</v>
      </c>
      <c r="G737" s="93">
        <v>3</v>
      </c>
    </row>
    <row r="738" spans="1:7">
      <c r="A738" s="93" t="s">
        <v>3777</v>
      </c>
      <c r="B738" s="93" t="s">
        <v>4461</v>
      </c>
      <c r="C738" s="93"/>
      <c r="D738" s="93">
        <v>0</v>
      </c>
      <c r="E738" s="93" t="s">
        <v>3782</v>
      </c>
      <c r="F738" s="93" t="s">
        <v>3780</v>
      </c>
      <c r="G738" s="93">
        <v>3</v>
      </c>
    </row>
    <row r="739" spans="1:7">
      <c r="A739" s="93" t="s">
        <v>3777</v>
      </c>
      <c r="B739" s="93" t="s">
        <v>4462</v>
      </c>
      <c r="C739" s="93"/>
      <c r="D739" s="93">
        <v>0</v>
      </c>
      <c r="E739" s="93" t="s">
        <v>3782</v>
      </c>
      <c r="F739" s="93" t="s">
        <v>3780</v>
      </c>
      <c r="G739" s="93">
        <v>3</v>
      </c>
    </row>
    <row r="740" spans="1:7">
      <c r="A740" s="93" t="s">
        <v>3777</v>
      </c>
      <c r="B740" s="93" t="s">
        <v>4463</v>
      </c>
      <c r="C740" s="93"/>
      <c r="D740" s="93">
        <v>0</v>
      </c>
      <c r="E740" s="93" t="s">
        <v>3782</v>
      </c>
      <c r="F740" s="93" t="s">
        <v>3780</v>
      </c>
      <c r="G740" s="93">
        <v>3</v>
      </c>
    </row>
    <row r="741" spans="1:7">
      <c r="A741" s="93" t="s">
        <v>3777</v>
      </c>
      <c r="B741" s="93" t="s">
        <v>4464</v>
      </c>
      <c r="C741" s="93"/>
      <c r="D741" s="93">
        <v>0</v>
      </c>
      <c r="E741" s="93" t="s">
        <v>3855</v>
      </c>
      <c r="F741" s="93" t="s">
        <v>3780</v>
      </c>
      <c r="G741" s="93">
        <v>3</v>
      </c>
    </row>
    <row r="742" spans="1:7">
      <c r="A742" s="93" t="s">
        <v>3777</v>
      </c>
      <c r="B742" s="93" t="s">
        <v>4465</v>
      </c>
      <c r="C742" s="93"/>
      <c r="D742" s="93">
        <v>0</v>
      </c>
      <c r="E742" s="93" t="s">
        <v>3791</v>
      </c>
      <c r="F742" s="93" t="s">
        <v>3780</v>
      </c>
      <c r="G742" s="93">
        <v>3</v>
      </c>
    </row>
    <row r="743" spans="1:7">
      <c r="A743" s="93" t="s">
        <v>3777</v>
      </c>
      <c r="B743" s="93" t="s">
        <v>4466</v>
      </c>
      <c r="C743" s="93"/>
      <c r="D743" s="93">
        <v>0</v>
      </c>
      <c r="E743" s="93" t="s">
        <v>3782</v>
      </c>
      <c r="F743" s="93" t="s">
        <v>3780</v>
      </c>
      <c r="G743" s="93">
        <v>3</v>
      </c>
    </row>
    <row r="744" spans="1:7">
      <c r="A744" s="93" t="s">
        <v>3777</v>
      </c>
      <c r="B744" s="93" t="s">
        <v>4467</v>
      </c>
      <c r="C744" s="93"/>
      <c r="D744" s="93">
        <v>0</v>
      </c>
      <c r="E744" s="93" t="s">
        <v>3800</v>
      </c>
      <c r="F744" s="93" t="s">
        <v>3780</v>
      </c>
      <c r="G744" s="93">
        <v>3</v>
      </c>
    </row>
    <row r="745" spans="1:7">
      <c r="A745" s="93" t="s">
        <v>3777</v>
      </c>
      <c r="B745" s="93" t="s">
        <v>2820</v>
      </c>
      <c r="C745" s="93"/>
      <c r="D745" s="93">
        <v>0</v>
      </c>
      <c r="E745" s="93" t="s">
        <v>3872</v>
      </c>
      <c r="F745" s="93" t="s">
        <v>3780</v>
      </c>
      <c r="G745" s="93">
        <v>3</v>
      </c>
    </row>
    <row r="746" spans="1:7">
      <c r="A746" s="93" t="s">
        <v>3777</v>
      </c>
      <c r="B746" s="93" t="s">
        <v>2823</v>
      </c>
      <c r="C746" s="93"/>
      <c r="D746" s="93">
        <v>0</v>
      </c>
      <c r="E746" s="93" t="s">
        <v>3789</v>
      </c>
      <c r="F746" s="93" t="s">
        <v>3780</v>
      </c>
      <c r="G746" s="93">
        <v>3</v>
      </c>
    </row>
    <row r="747" spans="1:7">
      <c r="A747" s="93" t="s">
        <v>3777</v>
      </c>
      <c r="B747" s="93" t="s">
        <v>4468</v>
      </c>
      <c r="C747" s="93"/>
      <c r="D747" s="93">
        <v>0</v>
      </c>
      <c r="E747" s="93" t="s">
        <v>3939</v>
      </c>
      <c r="F747" s="93" t="s">
        <v>3780</v>
      </c>
      <c r="G747" s="93">
        <v>3</v>
      </c>
    </row>
    <row r="748" spans="1:7">
      <c r="A748" s="93" t="s">
        <v>3777</v>
      </c>
      <c r="B748" s="93" t="s">
        <v>4469</v>
      </c>
      <c r="C748" s="93"/>
      <c r="D748" s="93">
        <v>0</v>
      </c>
      <c r="E748" s="93" t="s">
        <v>4253</v>
      </c>
      <c r="F748" s="93" t="s">
        <v>3780</v>
      </c>
      <c r="G748" s="93">
        <v>3</v>
      </c>
    </row>
    <row r="749" spans="1:7">
      <c r="A749" s="93" t="s">
        <v>3777</v>
      </c>
      <c r="B749" s="93" t="s">
        <v>4470</v>
      </c>
      <c r="C749" s="93"/>
      <c r="D749" s="93">
        <v>0</v>
      </c>
      <c r="E749" s="93" t="s">
        <v>3800</v>
      </c>
      <c r="F749" s="93" t="s">
        <v>3780</v>
      </c>
      <c r="G749" s="93">
        <v>3</v>
      </c>
    </row>
    <row r="750" spans="1:7">
      <c r="A750" s="93" t="s">
        <v>3777</v>
      </c>
      <c r="B750" s="93" t="s">
        <v>4471</v>
      </c>
      <c r="C750" s="93"/>
      <c r="D750" s="93">
        <v>0</v>
      </c>
      <c r="E750" s="93" t="s">
        <v>3787</v>
      </c>
      <c r="F750" s="93" t="s">
        <v>3780</v>
      </c>
      <c r="G750" s="93">
        <v>3</v>
      </c>
    </row>
    <row r="751" spans="1:7">
      <c r="A751" s="93" t="s">
        <v>3777</v>
      </c>
      <c r="B751" s="93" t="s">
        <v>2825</v>
      </c>
      <c r="C751" s="93"/>
      <c r="D751" s="93">
        <v>0</v>
      </c>
      <c r="E751" s="93" t="s">
        <v>3789</v>
      </c>
      <c r="F751" s="93" t="s">
        <v>3780</v>
      </c>
      <c r="G751" s="93">
        <v>3</v>
      </c>
    </row>
    <row r="752" spans="1:7">
      <c r="A752" s="93" t="s">
        <v>3777</v>
      </c>
      <c r="B752" s="93" t="s">
        <v>4472</v>
      </c>
      <c r="C752" s="93"/>
      <c r="D752" s="93">
        <v>0</v>
      </c>
      <c r="E752" s="93" t="s">
        <v>4253</v>
      </c>
      <c r="F752" s="93" t="s">
        <v>3780</v>
      </c>
      <c r="G752" s="93">
        <v>3</v>
      </c>
    </row>
    <row r="753" spans="1:7">
      <c r="A753" s="93" t="s">
        <v>3777</v>
      </c>
      <c r="B753" s="93" t="s">
        <v>4473</v>
      </c>
      <c r="C753" s="93"/>
      <c r="D753" s="93">
        <v>0</v>
      </c>
      <c r="E753" s="93" t="s">
        <v>3785</v>
      </c>
      <c r="F753" s="93" t="s">
        <v>3780</v>
      </c>
      <c r="G753" s="93">
        <v>3</v>
      </c>
    </row>
    <row r="754" spans="1:7">
      <c r="A754" s="93" t="s">
        <v>3777</v>
      </c>
      <c r="B754" s="93" t="s">
        <v>4474</v>
      </c>
      <c r="C754" s="93"/>
      <c r="D754" s="93">
        <v>0</v>
      </c>
      <c r="E754" s="93" t="s">
        <v>3782</v>
      </c>
      <c r="F754" s="93" t="s">
        <v>3780</v>
      </c>
      <c r="G754" s="93">
        <v>3</v>
      </c>
    </row>
    <row r="755" spans="1:7">
      <c r="A755" s="93" t="s">
        <v>3777</v>
      </c>
      <c r="B755" s="93" t="s">
        <v>4475</v>
      </c>
      <c r="C755" s="93"/>
      <c r="D755" s="93">
        <v>0</v>
      </c>
      <c r="E755" s="93" t="s">
        <v>3782</v>
      </c>
      <c r="F755" s="93" t="s">
        <v>3780</v>
      </c>
      <c r="G755" s="93">
        <v>3</v>
      </c>
    </row>
    <row r="756" spans="1:7">
      <c r="A756" s="93" t="s">
        <v>3777</v>
      </c>
      <c r="B756" s="93" t="s">
        <v>4476</v>
      </c>
      <c r="C756" s="93"/>
      <c r="D756" s="93">
        <v>0</v>
      </c>
      <c r="E756" s="93" t="s">
        <v>3782</v>
      </c>
      <c r="F756" s="93" t="s">
        <v>3780</v>
      </c>
      <c r="G756" s="93">
        <v>3</v>
      </c>
    </row>
    <row r="757" spans="1:7">
      <c r="A757" s="93" t="s">
        <v>3777</v>
      </c>
      <c r="B757" s="93" t="s">
        <v>4477</v>
      </c>
      <c r="C757" s="93"/>
      <c r="D757" s="93">
        <v>0</v>
      </c>
      <c r="E757" s="93" t="s">
        <v>3833</v>
      </c>
      <c r="F757" s="93" t="s">
        <v>3780</v>
      </c>
      <c r="G757" s="93">
        <v>3</v>
      </c>
    </row>
    <row r="758" spans="1:7">
      <c r="A758" s="93" t="s">
        <v>3777</v>
      </c>
      <c r="B758" s="93" t="s">
        <v>4478</v>
      </c>
      <c r="C758" s="93"/>
      <c r="D758" s="93">
        <v>0</v>
      </c>
      <c r="E758" s="93" t="s">
        <v>3796</v>
      </c>
      <c r="F758" s="93" t="s">
        <v>3780</v>
      </c>
      <c r="G758" s="93">
        <v>3</v>
      </c>
    </row>
    <row r="759" spans="1:7">
      <c r="A759" s="93" t="s">
        <v>3777</v>
      </c>
      <c r="B759" s="93" t="s">
        <v>4479</v>
      </c>
      <c r="C759" s="93"/>
      <c r="D759" s="93">
        <v>0</v>
      </c>
      <c r="E759" s="93" t="s">
        <v>3787</v>
      </c>
      <c r="F759" s="93" t="s">
        <v>3780</v>
      </c>
      <c r="G759" s="93">
        <v>3</v>
      </c>
    </row>
    <row r="760" spans="1:7">
      <c r="A760" s="93" t="s">
        <v>3777</v>
      </c>
      <c r="B760" s="93" t="s">
        <v>4480</v>
      </c>
      <c r="C760" s="93"/>
      <c r="D760" s="93">
        <v>0</v>
      </c>
      <c r="E760" s="93" t="s">
        <v>3787</v>
      </c>
      <c r="F760" s="93" t="s">
        <v>3780</v>
      </c>
      <c r="G760" s="93">
        <v>3</v>
      </c>
    </row>
    <row r="761" spans="1:7">
      <c r="A761" s="93" t="s">
        <v>3777</v>
      </c>
      <c r="B761" s="93" t="s">
        <v>4481</v>
      </c>
      <c r="C761" s="93"/>
      <c r="D761" s="93">
        <v>0</v>
      </c>
      <c r="E761" s="93" t="s">
        <v>3787</v>
      </c>
      <c r="F761" s="93" t="s">
        <v>3780</v>
      </c>
      <c r="G761" s="93">
        <v>3</v>
      </c>
    </row>
    <row r="762" spans="1:7">
      <c r="A762" s="93" t="s">
        <v>3777</v>
      </c>
      <c r="B762" s="93" t="s">
        <v>4482</v>
      </c>
      <c r="C762" s="93"/>
      <c r="D762" s="93">
        <v>0</v>
      </c>
      <c r="E762" s="93" t="s">
        <v>4483</v>
      </c>
      <c r="F762" s="93" t="s">
        <v>3780</v>
      </c>
      <c r="G762" s="93">
        <v>3</v>
      </c>
    </row>
    <row r="763" spans="1:7">
      <c r="A763" s="93" t="s">
        <v>3777</v>
      </c>
      <c r="B763" s="93" t="s">
        <v>4484</v>
      </c>
      <c r="C763" s="93"/>
      <c r="D763" s="93">
        <v>0</v>
      </c>
      <c r="E763" s="93" t="s">
        <v>4006</v>
      </c>
      <c r="F763" s="93" t="s">
        <v>3780</v>
      </c>
      <c r="G763" s="93">
        <v>3</v>
      </c>
    </row>
    <row r="764" spans="1:7">
      <c r="A764" s="93" t="s">
        <v>3777</v>
      </c>
      <c r="B764" s="93" t="s">
        <v>4485</v>
      </c>
      <c r="C764" s="93"/>
      <c r="D764" s="93">
        <v>0</v>
      </c>
      <c r="E764" s="93" t="s">
        <v>3785</v>
      </c>
      <c r="F764" s="93" t="s">
        <v>3780</v>
      </c>
      <c r="G764" s="93">
        <v>3</v>
      </c>
    </row>
    <row r="765" spans="1:7">
      <c r="A765" s="93" t="s">
        <v>3777</v>
      </c>
      <c r="B765" s="93" t="s">
        <v>4486</v>
      </c>
      <c r="C765" s="93"/>
      <c r="D765" s="93">
        <v>0</v>
      </c>
      <c r="E765" s="93" t="s">
        <v>3902</v>
      </c>
      <c r="F765" s="93" t="s">
        <v>3780</v>
      </c>
      <c r="G765" s="93">
        <v>3</v>
      </c>
    </row>
    <row r="766" spans="1:7">
      <c r="A766" s="93" t="s">
        <v>3777</v>
      </c>
      <c r="B766" s="93" t="s">
        <v>4487</v>
      </c>
      <c r="C766" s="93"/>
      <c r="D766" s="93">
        <v>0</v>
      </c>
      <c r="E766" s="93" t="s">
        <v>3872</v>
      </c>
      <c r="F766" s="93" t="s">
        <v>3780</v>
      </c>
      <c r="G766" s="93">
        <v>3</v>
      </c>
    </row>
    <row r="767" spans="1:7">
      <c r="A767" s="93" t="s">
        <v>3777</v>
      </c>
      <c r="B767" s="93" t="s">
        <v>4488</v>
      </c>
      <c r="C767" s="93"/>
      <c r="D767" s="93">
        <v>0</v>
      </c>
      <c r="E767" s="93" t="s">
        <v>3787</v>
      </c>
      <c r="F767" s="93" t="s">
        <v>3780</v>
      </c>
      <c r="G767" s="93">
        <v>3</v>
      </c>
    </row>
    <row r="768" spans="1:7">
      <c r="A768" s="93" t="s">
        <v>3777</v>
      </c>
      <c r="B768" s="93" t="s">
        <v>4489</v>
      </c>
      <c r="C768" s="93"/>
      <c r="D768" s="93">
        <v>0</v>
      </c>
      <c r="E768" s="93" t="s">
        <v>3787</v>
      </c>
      <c r="F768" s="93" t="s">
        <v>3780</v>
      </c>
      <c r="G768" s="93">
        <v>3</v>
      </c>
    </row>
    <row r="769" spans="1:7">
      <c r="A769" s="93" t="s">
        <v>3777</v>
      </c>
      <c r="B769" s="93" t="s">
        <v>4490</v>
      </c>
      <c r="C769" s="93"/>
      <c r="D769" s="93">
        <v>0</v>
      </c>
      <c r="E769" s="93" t="s">
        <v>3782</v>
      </c>
      <c r="F769" s="93" t="s">
        <v>3780</v>
      </c>
      <c r="G769" s="93">
        <v>3</v>
      </c>
    </row>
    <row r="770" spans="1:7">
      <c r="A770" s="93" t="s">
        <v>3777</v>
      </c>
      <c r="B770" s="93" t="s">
        <v>4491</v>
      </c>
      <c r="C770" s="93"/>
      <c r="D770" s="93">
        <v>0</v>
      </c>
      <c r="E770" s="93" t="s">
        <v>3787</v>
      </c>
      <c r="F770" s="93" t="s">
        <v>3780</v>
      </c>
      <c r="G770" s="93">
        <v>3</v>
      </c>
    </row>
    <row r="771" spans="1:7">
      <c r="A771" s="93" t="s">
        <v>3777</v>
      </c>
      <c r="B771" s="93" t="s">
        <v>4492</v>
      </c>
      <c r="C771" s="93"/>
      <c r="D771" s="93">
        <v>0</v>
      </c>
      <c r="E771" s="93" t="s">
        <v>3833</v>
      </c>
      <c r="F771" s="93" t="s">
        <v>3780</v>
      </c>
      <c r="G771" s="93">
        <v>3</v>
      </c>
    </row>
    <row r="772" spans="1:7">
      <c r="A772" s="93" t="s">
        <v>3777</v>
      </c>
      <c r="B772" s="93" t="s">
        <v>4493</v>
      </c>
      <c r="C772" s="93"/>
      <c r="D772" s="93">
        <v>0</v>
      </c>
      <c r="E772" s="93" t="s">
        <v>3785</v>
      </c>
      <c r="F772" s="93" t="s">
        <v>3780</v>
      </c>
      <c r="G772" s="93">
        <v>3</v>
      </c>
    </row>
    <row r="773" spans="1:7">
      <c r="A773" s="93" t="s">
        <v>3777</v>
      </c>
      <c r="B773" s="93" t="s">
        <v>4494</v>
      </c>
      <c r="C773" s="93"/>
      <c r="D773" s="93">
        <v>0</v>
      </c>
      <c r="E773" s="93" t="s">
        <v>3779</v>
      </c>
      <c r="F773" s="93" t="s">
        <v>3780</v>
      </c>
      <c r="G773" s="93">
        <v>3</v>
      </c>
    </row>
    <row r="774" spans="1:7">
      <c r="A774" s="93" t="s">
        <v>3777</v>
      </c>
      <c r="B774" s="93" t="s">
        <v>4495</v>
      </c>
      <c r="C774" s="93"/>
      <c r="D774" s="93">
        <v>0</v>
      </c>
      <c r="E774" s="93" t="s">
        <v>4483</v>
      </c>
      <c r="F774" s="93" t="s">
        <v>3780</v>
      </c>
      <c r="G774" s="93">
        <v>3</v>
      </c>
    </row>
    <row r="775" spans="1:7">
      <c r="A775" s="93" t="s">
        <v>3777</v>
      </c>
      <c r="B775" s="93" t="s">
        <v>4496</v>
      </c>
      <c r="C775" s="93"/>
      <c r="D775" s="93">
        <v>0</v>
      </c>
      <c r="E775" s="93" t="s">
        <v>4497</v>
      </c>
      <c r="F775" s="93" t="s">
        <v>3780</v>
      </c>
      <c r="G775" s="93">
        <v>3</v>
      </c>
    </row>
    <row r="776" spans="1:7">
      <c r="A776" s="93" t="s">
        <v>3777</v>
      </c>
      <c r="B776" s="93" t="s">
        <v>2888</v>
      </c>
      <c r="C776" s="93"/>
      <c r="D776" s="93">
        <v>0</v>
      </c>
      <c r="E776" s="93" t="s">
        <v>1157</v>
      </c>
      <c r="F776" s="93" t="s">
        <v>3780</v>
      </c>
      <c r="G776" s="93">
        <v>3</v>
      </c>
    </row>
    <row r="777" spans="1:7">
      <c r="A777" s="93" t="s">
        <v>3777</v>
      </c>
      <c r="B777" s="93" t="s">
        <v>4498</v>
      </c>
      <c r="C777" s="93"/>
      <c r="D777" s="93">
        <v>0</v>
      </c>
      <c r="E777" s="93" t="s">
        <v>3779</v>
      </c>
      <c r="F777" s="93" t="s">
        <v>3780</v>
      </c>
      <c r="G777" s="93">
        <v>3</v>
      </c>
    </row>
    <row r="778" spans="1:7">
      <c r="A778" s="93" t="s">
        <v>3777</v>
      </c>
      <c r="B778" s="93" t="s">
        <v>4499</v>
      </c>
      <c r="C778" s="93"/>
      <c r="D778" s="93">
        <v>0</v>
      </c>
      <c r="E778" s="93" t="s">
        <v>3779</v>
      </c>
      <c r="F778" s="93" t="s">
        <v>3780</v>
      </c>
      <c r="G778" s="93">
        <v>3</v>
      </c>
    </row>
    <row r="779" spans="1:7">
      <c r="A779" s="93" t="s">
        <v>3777</v>
      </c>
      <c r="B779" s="93" t="s">
        <v>4500</v>
      </c>
      <c r="C779" s="93"/>
      <c r="D779" s="93">
        <v>0</v>
      </c>
      <c r="E779" s="93" t="s">
        <v>3929</v>
      </c>
      <c r="F779" s="93" t="s">
        <v>3780</v>
      </c>
      <c r="G779" s="93">
        <v>3</v>
      </c>
    </row>
    <row r="780" spans="1:7">
      <c r="A780" s="93" t="s">
        <v>3777</v>
      </c>
      <c r="B780" s="93" t="s">
        <v>4501</v>
      </c>
      <c r="C780" s="93"/>
      <c r="D780" s="93">
        <v>0</v>
      </c>
      <c r="E780" s="93" t="s">
        <v>4459</v>
      </c>
      <c r="F780" s="93" t="s">
        <v>3780</v>
      </c>
      <c r="G780" s="93">
        <v>3</v>
      </c>
    </row>
    <row r="781" spans="1:7">
      <c r="A781" s="93" t="s">
        <v>3777</v>
      </c>
      <c r="B781" s="93" t="s">
        <v>4502</v>
      </c>
      <c r="C781" s="93"/>
      <c r="D781" s="93">
        <v>0</v>
      </c>
      <c r="E781" s="93" t="s">
        <v>3802</v>
      </c>
      <c r="F781" s="93" t="s">
        <v>3780</v>
      </c>
      <c r="G781" s="93">
        <v>3</v>
      </c>
    </row>
    <row r="782" spans="1:7">
      <c r="A782" s="93" t="s">
        <v>3777</v>
      </c>
      <c r="B782" s="93" t="s">
        <v>4503</v>
      </c>
      <c r="C782" s="93"/>
      <c r="D782" s="93">
        <v>0</v>
      </c>
      <c r="E782" s="93" t="s">
        <v>3802</v>
      </c>
      <c r="F782" s="93" t="s">
        <v>3780</v>
      </c>
      <c r="G782" s="93">
        <v>3</v>
      </c>
    </row>
    <row r="783" spans="1:7">
      <c r="A783" s="93" t="s">
        <v>3777</v>
      </c>
      <c r="B783" s="93" t="s">
        <v>4504</v>
      </c>
      <c r="C783" s="93"/>
      <c r="D783" s="93">
        <v>0</v>
      </c>
      <c r="E783" s="93" t="s">
        <v>3802</v>
      </c>
      <c r="F783" s="93" t="s">
        <v>3780</v>
      </c>
      <c r="G783" s="93">
        <v>3</v>
      </c>
    </row>
    <row r="784" spans="1:7">
      <c r="A784" s="93" t="s">
        <v>3777</v>
      </c>
      <c r="B784" s="93" t="s">
        <v>4505</v>
      </c>
      <c r="C784" s="93"/>
      <c r="D784" s="93">
        <v>0</v>
      </c>
      <c r="E784" s="93" t="s">
        <v>3787</v>
      </c>
      <c r="F784" s="93" t="s">
        <v>3780</v>
      </c>
      <c r="G784" s="93">
        <v>3</v>
      </c>
    </row>
    <row r="785" spans="1:7">
      <c r="A785" s="93" t="s">
        <v>3777</v>
      </c>
      <c r="B785" s="93" t="s">
        <v>4506</v>
      </c>
      <c r="C785" s="93"/>
      <c r="D785" s="93">
        <v>0</v>
      </c>
      <c r="E785" s="93" t="s">
        <v>3802</v>
      </c>
      <c r="F785" s="93" t="s">
        <v>3780</v>
      </c>
      <c r="G785" s="93">
        <v>3</v>
      </c>
    </row>
    <row r="786" spans="1:7">
      <c r="A786" s="93" t="s">
        <v>3777</v>
      </c>
      <c r="B786" s="93" t="s">
        <v>4507</v>
      </c>
      <c r="C786" s="93"/>
      <c r="D786" s="93">
        <v>0</v>
      </c>
      <c r="E786" s="93" t="s">
        <v>3782</v>
      </c>
      <c r="F786" s="93" t="s">
        <v>3780</v>
      </c>
      <c r="G786" s="93">
        <v>3</v>
      </c>
    </row>
    <row r="787" spans="1:7">
      <c r="A787" s="93" t="s">
        <v>3777</v>
      </c>
      <c r="B787" s="93" t="s">
        <v>4508</v>
      </c>
      <c r="C787" s="93"/>
      <c r="D787" s="93">
        <v>0</v>
      </c>
      <c r="E787" s="93" t="s">
        <v>3881</v>
      </c>
      <c r="F787" s="93" t="s">
        <v>3780</v>
      </c>
      <c r="G787" s="93">
        <v>3</v>
      </c>
    </row>
    <row r="788" spans="1:7">
      <c r="A788" s="93" t="s">
        <v>3777</v>
      </c>
      <c r="B788" s="93" t="s">
        <v>4509</v>
      </c>
      <c r="C788" s="93"/>
      <c r="D788" s="93">
        <v>0</v>
      </c>
      <c r="E788" s="93" t="s">
        <v>3872</v>
      </c>
      <c r="F788" s="93" t="s">
        <v>3780</v>
      </c>
      <c r="G788" s="93">
        <v>3</v>
      </c>
    </row>
    <row r="789" spans="1:7">
      <c r="A789" s="93" t="s">
        <v>3777</v>
      </c>
      <c r="B789" s="93" t="s">
        <v>4510</v>
      </c>
      <c r="C789" s="93"/>
      <c r="D789" s="93">
        <v>0</v>
      </c>
      <c r="E789" s="93" t="s">
        <v>3915</v>
      </c>
      <c r="F789" s="93" t="s">
        <v>3780</v>
      </c>
      <c r="G789" s="93">
        <v>3</v>
      </c>
    </row>
    <row r="790" spans="1:7">
      <c r="A790" s="93" t="s">
        <v>3777</v>
      </c>
      <c r="B790" s="93" t="s">
        <v>4511</v>
      </c>
      <c r="C790" s="93"/>
      <c r="D790" s="93">
        <v>0</v>
      </c>
      <c r="E790" s="93" t="s">
        <v>3779</v>
      </c>
      <c r="F790" s="93" t="s">
        <v>3780</v>
      </c>
      <c r="G790" s="93">
        <v>3</v>
      </c>
    </row>
    <row r="791" spans="1:7">
      <c r="A791" s="93" t="s">
        <v>3777</v>
      </c>
      <c r="B791" s="93" t="s">
        <v>4512</v>
      </c>
      <c r="C791" s="93"/>
      <c r="D791" s="93">
        <v>0</v>
      </c>
      <c r="E791" s="93" t="s">
        <v>3779</v>
      </c>
      <c r="F791" s="93" t="s">
        <v>3780</v>
      </c>
      <c r="G791" s="93">
        <v>3</v>
      </c>
    </row>
    <row r="792" spans="1:7">
      <c r="A792" s="93" t="s">
        <v>3777</v>
      </c>
      <c r="B792" s="93" t="s">
        <v>4513</v>
      </c>
      <c r="C792" s="93"/>
      <c r="D792" s="93">
        <v>0</v>
      </c>
      <c r="E792" s="93" t="s">
        <v>3802</v>
      </c>
      <c r="F792" s="93" t="s">
        <v>3780</v>
      </c>
      <c r="G792" s="93">
        <v>3</v>
      </c>
    </row>
    <row r="793" spans="1:7">
      <c r="A793" s="93" t="s">
        <v>3777</v>
      </c>
      <c r="B793" s="93" t="s">
        <v>4514</v>
      </c>
      <c r="C793" s="93"/>
      <c r="D793" s="93">
        <v>0</v>
      </c>
      <c r="E793" s="93" t="s">
        <v>3969</v>
      </c>
      <c r="F793" s="93" t="s">
        <v>3780</v>
      </c>
      <c r="G793" s="93">
        <v>3</v>
      </c>
    </row>
    <row r="794" spans="1:7">
      <c r="A794" s="93" t="s">
        <v>3777</v>
      </c>
      <c r="B794" s="93" t="s">
        <v>4515</v>
      </c>
      <c r="C794" s="93"/>
      <c r="D794" s="93">
        <v>0</v>
      </c>
      <c r="E794" s="93" t="s">
        <v>3902</v>
      </c>
      <c r="F794" s="93" t="s">
        <v>3780</v>
      </c>
      <c r="G794" s="93">
        <v>3</v>
      </c>
    </row>
    <row r="795" spans="1:7">
      <c r="A795" s="93" t="s">
        <v>3777</v>
      </c>
      <c r="B795" s="93" t="s">
        <v>4516</v>
      </c>
      <c r="C795" s="93"/>
      <c r="D795" s="93">
        <v>0</v>
      </c>
      <c r="E795" s="93" t="s">
        <v>3929</v>
      </c>
      <c r="F795" s="93" t="s">
        <v>3780</v>
      </c>
      <c r="G795" s="93">
        <v>3</v>
      </c>
    </row>
    <row r="796" spans="1:7">
      <c r="A796" s="93" t="s">
        <v>3777</v>
      </c>
      <c r="B796" s="93" t="s">
        <v>4517</v>
      </c>
      <c r="C796" s="93"/>
      <c r="D796" s="93">
        <v>0</v>
      </c>
      <c r="E796" s="93" t="s">
        <v>3787</v>
      </c>
      <c r="F796" s="93" t="s">
        <v>3780</v>
      </c>
      <c r="G796" s="93">
        <v>3</v>
      </c>
    </row>
    <row r="797" spans="1:7">
      <c r="A797" s="93" t="s">
        <v>3777</v>
      </c>
      <c r="B797" s="93" t="s">
        <v>4518</v>
      </c>
      <c r="C797" s="93"/>
      <c r="D797" s="93">
        <v>0</v>
      </c>
      <c r="E797" s="93" t="s">
        <v>3902</v>
      </c>
      <c r="F797" s="93" t="s">
        <v>3780</v>
      </c>
      <c r="G797" s="93">
        <v>3</v>
      </c>
    </row>
    <row r="798" spans="1:7">
      <c r="A798" s="93" t="s">
        <v>3777</v>
      </c>
      <c r="B798" s="93" t="s">
        <v>2910</v>
      </c>
      <c r="C798" s="93"/>
      <c r="D798" s="93">
        <v>0</v>
      </c>
      <c r="E798" s="93" t="s">
        <v>3803</v>
      </c>
      <c r="F798" s="93" t="s">
        <v>3780</v>
      </c>
      <c r="G798" s="93">
        <v>3</v>
      </c>
    </row>
    <row r="799" spans="1:7">
      <c r="A799" s="93" t="s">
        <v>3777</v>
      </c>
      <c r="B799" s="93" t="s">
        <v>4519</v>
      </c>
      <c r="C799" s="93"/>
      <c r="D799" s="93">
        <v>0</v>
      </c>
      <c r="E799" s="93" t="s">
        <v>3787</v>
      </c>
      <c r="F799" s="93" t="s">
        <v>3780</v>
      </c>
      <c r="G799" s="93">
        <v>3</v>
      </c>
    </row>
    <row r="800" spans="1:7">
      <c r="A800" s="93" t="s">
        <v>3777</v>
      </c>
      <c r="B800" s="93" t="s">
        <v>4520</v>
      </c>
      <c r="C800" s="93"/>
      <c r="D800" s="93">
        <v>0</v>
      </c>
      <c r="E800" s="93" t="s">
        <v>3885</v>
      </c>
      <c r="F800" s="93" t="s">
        <v>3780</v>
      </c>
      <c r="G800" s="93">
        <v>3</v>
      </c>
    </row>
    <row r="801" spans="1:7">
      <c r="A801" s="93" t="s">
        <v>3777</v>
      </c>
      <c r="B801" s="93" t="s">
        <v>4521</v>
      </c>
      <c r="C801" s="93"/>
      <c r="D801" s="93">
        <v>0</v>
      </c>
      <c r="E801" s="93" t="s">
        <v>3787</v>
      </c>
      <c r="F801" s="93" t="s">
        <v>3780</v>
      </c>
      <c r="G801" s="93">
        <v>3</v>
      </c>
    </row>
    <row r="802" spans="1:7">
      <c r="A802" s="93" t="s">
        <v>3777</v>
      </c>
      <c r="B802" s="93" t="s">
        <v>4522</v>
      </c>
      <c r="C802" s="93"/>
      <c r="D802" s="93">
        <v>0</v>
      </c>
      <c r="E802" s="93" t="s">
        <v>3885</v>
      </c>
      <c r="F802" s="93" t="s">
        <v>3780</v>
      </c>
      <c r="G802" s="93">
        <v>3</v>
      </c>
    </row>
    <row r="803" spans="1:7">
      <c r="A803" s="93" t="s">
        <v>3777</v>
      </c>
      <c r="B803" s="93" t="s">
        <v>4523</v>
      </c>
      <c r="C803" s="93"/>
      <c r="D803" s="93">
        <v>0</v>
      </c>
      <c r="E803" s="93" t="s">
        <v>3889</v>
      </c>
      <c r="F803" s="93" t="s">
        <v>3780</v>
      </c>
      <c r="G803" s="93">
        <v>3</v>
      </c>
    </row>
    <row r="804" spans="1:7">
      <c r="A804" s="93" t="s">
        <v>3777</v>
      </c>
      <c r="B804" s="93" t="s">
        <v>4524</v>
      </c>
      <c r="C804" s="93"/>
      <c r="D804" s="93">
        <v>0</v>
      </c>
      <c r="E804" s="93" t="s">
        <v>3872</v>
      </c>
      <c r="F804" s="93" t="s">
        <v>3780</v>
      </c>
      <c r="G804" s="93">
        <v>3</v>
      </c>
    </row>
    <row r="805" spans="1:7">
      <c r="A805" s="93" t="s">
        <v>3777</v>
      </c>
      <c r="B805" s="93" t="s">
        <v>2936</v>
      </c>
      <c r="C805" s="93"/>
      <c r="D805" s="93">
        <v>0</v>
      </c>
      <c r="E805" s="93" t="s">
        <v>3789</v>
      </c>
      <c r="F805" s="93" t="s">
        <v>3780</v>
      </c>
      <c r="G805" s="93">
        <v>3</v>
      </c>
    </row>
    <row r="806" spans="1:7">
      <c r="A806" s="93" t="s">
        <v>3777</v>
      </c>
      <c r="B806" s="93" t="s">
        <v>4525</v>
      </c>
      <c r="C806" s="93"/>
      <c r="D806" s="93">
        <v>0</v>
      </c>
      <c r="E806" s="93" t="s">
        <v>3782</v>
      </c>
      <c r="F806" s="93" t="s">
        <v>3780</v>
      </c>
      <c r="G806" s="93">
        <v>3</v>
      </c>
    </row>
    <row r="807" spans="1:7">
      <c r="A807" s="93" t="s">
        <v>3777</v>
      </c>
      <c r="B807" s="93" t="s">
        <v>4526</v>
      </c>
      <c r="C807" s="93"/>
      <c r="D807" s="93">
        <v>0</v>
      </c>
      <c r="E807" s="93" t="s">
        <v>3989</v>
      </c>
      <c r="F807" s="93" t="s">
        <v>3780</v>
      </c>
      <c r="G807" s="93">
        <v>3</v>
      </c>
    </row>
    <row r="808" spans="1:7">
      <c r="A808" s="93" t="s">
        <v>3777</v>
      </c>
      <c r="B808" s="93" t="s">
        <v>4527</v>
      </c>
      <c r="C808" s="93"/>
      <c r="D808" s="93">
        <v>0</v>
      </c>
      <c r="E808" s="93" t="s">
        <v>3800</v>
      </c>
      <c r="F808" s="93" t="s">
        <v>3780</v>
      </c>
      <c r="G808" s="93">
        <v>3</v>
      </c>
    </row>
    <row r="809" spans="1:7">
      <c r="A809" s="93" t="s">
        <v>3777</v>
      </c>
      <c r="B809" s="93" t="s">
        <v>4528</v>
      </c>
      <c r="C809" s="93"/>
      <c r="D809" s="93">
        <v>0</v>
      </c>
      <c r="E809" s="93" t="s">
        <v>3787</v>
      </c>
      <c r="F809" s="93" t="s">
        <v>3780</v>
      </c>
      <c r="G809" s="93">
        <v>3</v>
      </c>
    </row>
    <row r="810" spans="1:7">
      <c r="A810" s="93" t="s">
        <v>3777</v>
      </c>
      <c r="B810" s="93" t="s">
        <v>4529</v>
      </c>
      <c r="C810" s="93"/>
      <c r="D810" s="93">
        <v>0</v>
      </c>
      <c r="E810" s="93" t="s">
        <v>3796</v>
      </c>
      <c r="F810" s="93" t="s">
        <v>3780</v>
      </c>
      <c r="G810" s="93">
        <v>3</v>
      </c>
    </row>
    <row r="811" spans="1:7">
      <c r="A811" s="93" t="s">
        <v>3777</v>
      </c>
      <c r="B811" s="93" t="s">
        <v>4530</v>
      </c>
      <c r="C811" s="93"/>
      <c r="D811" s="93">
        <v>0</v>
      </c>
      <c r="E811" s="93" t="s">
        <v>3796</v>
      </c>
      <c r="F811" s="93" t="s">
        <v>3780</v>
      </c>
      <c r="G811" s="93">
        <v>3</v>
      </c>
    </row>
    <row r="812" spans="1:7">
      <c r="A812" s="93" t="s">
        <v>3777</v>
      </c>
      <c r="B812" s="93" t="s">
        <v>4531</v>
      </c>
      <c r="C812" s="93"/>
      <c r="D812" s="93">
        <v>0</v>
      </c>
      <c r="E812" s="93" t="s">
        <v>3787</v>
      </c>
      <c r="F812" s="93" t="s">
        <v>3780</v>
      </c>
      <c r="G812" s="93">
        <v>3</v>
      </c>
    </row>
    <row r="813" spans="1:7">
      <c r="A813" s="93" t="s">
        <v>3777</v>
      </c>
      <c r="B813" s="93" t="s">
        <v>1850</v>
      </c>
      <c r="C813" s="93"/>
      <c r="D813" s="93">
        <v>0</v>
      </c>
      <c r="E813" s="93" t="s">
        <v>3798</v>
      </c>
      <c r="F813" s="93" t="s">
        <v>3780</v>
      </c>
      <c r="G813" s="93">
        <v>3</v>
      </c>
    </row>
    <row r="814" spans="1:7">
      <c r="A814" s="93" t="s">
        <v>3777</v>
      </c>
      <c r="B814" s="93" t="s">
        <v>4532</v>
      </c>
      <c r="C814" s="93"/>
      <c r="D814" s="93">
        <v>0</v>
      </c>
      <c r="E814" s="93" t="s">
        <v>3798</v>
      </c>
      <c r="F814" s="93" t="s">
        <v>3780</v>
      </c>
      <c r="G814" s="93">
        <v>3</v>
      </c>
    </row>
    <row r="815" spans="1:7">
      <c r="A815" s="93" t="s">
        <v>3777</v>
      </c>
      <c r="B815" s="93" t="s">
        <v>4533</v>
      </c>
      <c r="C815" s="93"/>
      <c r="D815" s="93">
        <v>0</v>
      </c>
      <c r="E815" s="93" t="s">
        <v>3798</v>
      </c>
      <c r="F815" s="93" t="s">
        <v>3780</v>
      </c>
      <c r="G815" s="93">
        <v>3</v>
      </c>
    </row>
    <row r="816" spans="1:7">
      <c r="A816" s="93" t="s">
        <v>3777</v>
      </c>
      <c r="B816" s="93" t="s">
        <v>4534</v>
      </c>
      <c r="C816" s="93"/>
      <c r="D816" s="93">
        <v>0</v>
      </c>
      <c r="E816" s="93" t="s">
        <v>3798</v>
      </c>
      <c r="F816" s="93" t="s">
        <v>3780</v>
      </c>
      <c r="G816" s="93">
        <v>3</v>
      </c>
    </row>
    <row r="817" spans="1:7">
      <c r="A817" s="93" t="s">
        <v>3777</v>
      </c>
      <c r="B817" s="93" t="s">
        <v>4535</v>
      </c>
      <c r="C817" s="93"/>
      <c r="D817" s="93">
        <v>0</v>
      </c>
      <c r="E817" s="93" t="s">
        <v>3798</v>
      </c>
      <c r="F817" s="93" t="s">
        <v>3780</v>
      </c>
      <c r="G817" s="93">
        <v>3</v>
      </c>
    </row>
    <row r="818" spans="1:7">
      <c r="A818" s="93" t="s">
        <v>3777</v>
      </c>
      <c r="B818" s="93" t="s">
        <v>4536</v>
      </c>
      <c r="C818" s="93"/>
      <c r="D818" s="93">
        <v>0</v>
      </c>
      <c r="E818" s="93" t="s">
        <v>3798</v>
      </c>
      <c r="F818" s="93" t="s">
        <v>3780</v>
      </c>
      <c r="G818" s="93">
        <v>3</v>
      </c>
    </row>
    <row r="819" spans="1:7">
      <c r="A819" s="93" t="s">
        <v>3777</v>
      </c>
      <c r="B819" s="93" t="s">
        <v>4537</v>
      </c>
      <c r="C819" s="93"/>
      <c r="D819" s="93">
        <v>0</v>
      </c>
      <c r="E819" s="93" t="s">
        <v>3798</v>
      </c>
      <c r="F819" s="93" t="s">
        <v>3780</v>
      </c>
      <c r="G819" s="93">
        <v>3</v>
      </c>
    </row>
    <row r="820" spans="1:7">
      <c r="A820" s="93" t="s">
        <v>3777</v>
      </c>
      <c r="B820" s="93" t="s">
        <v>4538</v>
      </c>
      <c r="C820" s="93"/>
      <c r="D820" s="93">
        <v>0</v>
      </c>
      <c r="E820" s="93" t="s">
        <v>3798</v>
      </c>
      <c r="F820" s="93" t="s">
        <v>3780</v>
      </c>
      <c r="G820" s="93">
        <v>3</v>
      </c>
    </row>
    <row r="821" spans="1:7">
      <c r="A821" s="93" t="s">
        <v>3777</v>
      </c>
      <c r="B821" s="93" t="s">
        <v>4539</v>
      </c>
      <c r="C821" s="93"/>
      <c r="D821" s="93">
        <v>0</v>
      </c>
      <c r="E821" s="93" t="s">
        <v>3798</v>
      </c>
      <c r="F821" s="93" t="s">
        <v>3780</v>
      </c>
      <c r="G821" s="93">
        <v>3</v>
      </c>
    </row>
    <row r="822" spans="1:7">
      <c r="A822" s="93" t="s">
        <v>3777</v>
      </c>
      <c r="B822" s="93" t="s">
        <v>4540</v>
      </c>
      <c r="C822" s="93"/>
      <c r="D822" s="93">
        <v>0</v>
      </c>
      <c r="E822" s="93" t="s">
        <v>3798</v>
      </c>
      <c r="F822" s="93" t="s">
        <v>3780</v>
      </c>
      <c r="G822" s="93">
        <v>3</v>
      </c>
    </row>
    <row r="823" spans="1:7">
      <c r="A823" s="93" t="s">
        <v>3777</v>
      </c>
      <c r="B823" s="93" t="s">
        <v>4541</v>
      </c>
      <c r="C823" s="93"/>
      <c r="D823" s="93">
        <v>0</v>
      </c>
      <c r="E823" s="93" t="s">
        <v>3798</v>
      </c>
      <c r="F823" s="93" t="s">
        <v>3780</v>
      </c>
      <c r="G823" s="93">
        <v>3</v>
      </c>
    </row>
    <row r="824" spans="1:7">
      <c r="A824" s="93" t="s">
        <v>3777</v>
      </c>
      <c r="B824" s="93" t="s">
        <v>4542</v>
      </c>
      <c r="C824" s="93"/>
      <c r="D824" s="93">
        <v>0</v>
      </c>
      <c r="E824" s="93" t="s">
        <v>3798</v>
      </c>
      <c r="F824" s="93" t="s">
        <v>3780</v>
      </c>
      <c r="G824" s="93">
        <v>3</v>
      </c>
    </row>
    <row r="825" spans="1:7">
      <c r="A825" s="93" t="s">
        <v>3777</v>
      </c>
      <c r="B825" s="93" t="s">
        <v>4543</v>
      </c>
      <c r="C825" s="93"/>
      <c r="D825" s="93">
        <v>0</v>
      </c>
      <c r="E825" s="93" t="s">
        <v>3798</v>
      </c>
      <c r="F825" s="93" t="s">
        <v>3780</v>
      </c>
      <c r="G825" s="93">
        <v>3</v>
      </c>
    </row>
    <row r="826" spans="1:7">
      <c r="A826" s="93" t="s">
        <v>3777</v>
      </c>
      <c r="B826" s="93" t="s">
        <v>4544</v>
      </c>
      <c r="C826" s="93"/>
      <c r="D826" s="93">
        <v>0</v>
      </c>
      <c r="E826" s="93" t="s">
        <v>3798</v>
      </c>
      <c r="F826" s="93" t="s">
        <v>3780</v>
      </c>
      <c r="G826" s="93">
        <v>3</v>
      </c>
    </row>
    <row r="827" spans="1:7">
      <c r="A827" s="93" t="s">
        <v>3777</v>
      </c>
      <c r="B827" s="93" t="s">
        <v>4545</v>
      </c>
      <c r="C827" s="93"/>
      <c r="D827" s="93">
        <v>0</v>
      </c>
      <c r="E827" s="93" t="s">
        <v>3798</v>
      </c>
      <c r="F827" s="93" t="s">
        <v>3780</v>
      </c>
      <c r="G827" s="93">
        <v>3</v>
      </c>
    </row>
    <row r="828" spans="1:7">
      <c r="A828" s="93" t="s">
        <v>3777</v>
      </c>
      <c r="B828" s="93" t="s">
        <v>4546</v>
      </c>
      <c r="C828" s="93"/>
      <c r="D828" s="93">
        <v>0</v>
      </c>
      <c r="E828" s="93" t="s">
        <v>3798</v>
      </c>
      <c r="F828" s="93" t="s">
        <v>3780</v>
      </c>
      <c r="G828" s="93">
        <v>3</v>
      </c>
    </row>
    <row r="829" spans="1:7">
      <c r="A829" s="93" t="s">
        <v>3777</v>
      </c>
      <c r="B829" s="93" t="s">
        <v>4547</v>
      </c>
      <c r="C829" s="93"/>
      <c r="D829" s="93">
        <v>0</v>
      </c>
      <c r="E829" s="93" t="s">
        <v>3798</v>
      </c>
      <c r="F829" s="93" t="s">
        <v>3780</v>
      </c>
      <c r="G829" s="93">
        <v>3</v>
      </c>
    </row>
    <row r="830" spans="1:7">
      <c r="A830" s="93" t="s">
        <v>3777</v>
      </c>
      <c r="B830" s="93" t="s">
        <v>4548</v>
      </c>
      <c r="C830" s="93"/>
      <c r="D830" s="93">
        <v>0</v>
      </c>
      <c r="E830" s="93" t="s">
        <v>3798</v>
      </c>
      <c r="F830" s="93" t="s">
        <v>3780</v>
      </c>
      <c r="G830" s="93">
        <v>3</v>
      </c>
    </row>
    <row r="831" spans="1:7">
      <c r="A831" s="93" t="s">
        <v>3777</v>
      </c>
      <c r="B831" s="93" t="s">
        <v>4549</v>
      </c>
      <c r="C831" s="93"/>
      <c r="D831" s="93">
        <v>0</v>
      </c>
      <c r="E831" s="93" t="s">
        <v>3798</v>
      </c>
      <c r="F831" s="93" t="s">
        <v>3780</v>
      </c>
      <c r="G831" s="93">
        <v>3</v>
      </c>
    </row>
    <row r="832" spans="1:7">
      <c r="A832" s="93" t="s">
        <v>3777</v>
      </c>
      <c r="B832" s="93" t="s">
        <v>1854</v>
      </c>
      <c r="C832" s="93"/>
      <c r="D832" s="93">
        <v>0</v>
      </c>
      <c r="E832" s="93" t="s">
        <v>3798</v>
      </c>
      <c r="F832" s="93" t="s">
        <v>3780</v>
      </c>
      <c r="G832" s="93">
        <v>3</v>
      </c>
    </row>
    <row r="833" spans="1:7">
      <c r="A833" s="93" t="s">
        <v>3777</v>
      </c>
      <c r="B833" s="93" t="s">
        <v>4550</v>
      </c>
      <c r="C833" s="93"/>
      <c r="D833" s="93">
        <v>0</v>
      </c>
      <c r="E833" s="93" t="s">
        <v>3798</v>
      </c>
      <c r="F833" s="93" t="s">
        <v>3780</v>
      </c>
      <c r="G833" s="93">
        <v>3</v>
      </c>
    </row>
    <row r="834" spans="1:7">
      <c r="A834" s="93" t="s">
        <v>3777</v>
      </c>
      <c r="B834" s="93" t="s">
        <v>1855</v>
      </c>
      <c r="C834" s="93"/>
      <c r="D834" s="93">
        <v>0</v>
      </c>
      <c r="E834" s="93" t="s">
        <v>3798</v>
      </c>
      <c r="F834" s="93" t="s">
        <v>3780</v>
      </c>
      <c r="G834" s="93">
        <v>3</v>
      </c>
    </row>
    <row r="835" spans="1:7">
      <c r="A835" s="93" t="s">
        <v>3777</v>
      </c>
      <c r="B835" s="93" t="s">
        <v>4551</v>
      </c>
      <c r="C835" s="93"/>
      <c r="D835" s="93">
        <v>0</v>
      </c>
      <c r="E835" s="93" t="s">
        <v>3798</v>
      </c>
      <c r="F835" s="93" t="s">
        <v>3780</v>
      </c>
      <c r="G835" s="93">
        <v>3</v>
      </c>
    </row>
    <row r="836" spans="1:7">
      <c r="A836" s="93" t="s">
        <v>3777</v>
      </c>
      <c r="B836" s="93" t="s">
        <v>4552</v>
      </c>
      <c r="C836" s="93"/>
      <c r="D836" s="93">
        <v>0</v>
      </c>
      <c r="E836" s="93" t="s">
        <v>3798</v>
      </c>
      <c r="F836" s="93" t="s">
        <v>3780</v>
      </c>
      <c r="G836" s="93">
        <v>3</v>
      </c>
    </row>
    <row r="837" spans="1:7">
      <c r="A837" s="93" t="s">
        <v>3777</v>
      </c>
      <c r="B837" s="93" t="s">
        <v>4553</v>
      </c>
      <c r="C837" s="93"/>
      <c r="D837" s="93">
        <v>0</v>
      </c>
      <c r="E837" s="93" t="s">
        <v>3798</v>
      </c>
      <c r="F837" s="93" t="s">
        <v>3780</v>
      </c>
      <c r="G837" s="93">
        <v>3</v>
      </c>
    </row>
    <row r="838" spans="1:7">
      <c r="A838" s="93" t="s">
        <v>3777</v>
      </c>
      <c r="B838" s="93" t="s">
        <v>4554</v>
      </c>
      <c r="C838" s="93"/>
      <c r="D838" s="93">
        <v>0</v>
      </c>
      <c r="E838" s="93" t="s">
        <v>3798</v>
      </c>
      <c r="F838" s="93" t="s">
        <v>3780</v>
      </c>
      <c r="G838" s="93">
        <v>3</v>
      </c>
    </row>
    <row r="839" spans="1:7">
      <c r="A839" s="93" t="s">
        <v>3777</v>
      </c>
      <c r="B839" s="93" t="s">
        <v>4555</v>
      </c>
      <c r="C839" s="93"/>
      <c r="D839" s="93">
        <v>0</v>
      </c>
      <c r="E839" s="93" t="s">
        <v>3798</v>
      </c>
      <c r="F839" s="93" t="s">
        <v>3780</v>
      </c>
      <c r="G839" s="93">
        <v>3</v>
      </c>
    </row>
    <row r="840" spans="1:7">
      <c r="A840" s="93" t="s">
        <v>3777</v>
      </c>
      <c r="B840" s="93" t="s">
        <v>4556</v>
      </c>
      <c r="C840" s="93"/>
      <c r="D840" s="93">
        <v>0</v>
      </c>
      <c r="E840" s="93" t="s">
        <v>3798</v>
      </c>
      <c r="F840" s="93" t="s">
        <v>3780</v>
      </c>
      <c r="G840" s="93">
        <v>3</v>
      </c>
    </row>
    <row r="841" spans="1:7">
      <c r="A841" s="93" t="s">
        <v>3777</v>
      </c>
      <c r="B841" s="93" t="s">
        <v>4557</v>
      </c>
      <c r="C841" s="93"/>
      <c r="D841" s="93">
        <v>0</v>
      </c>
      <c r="E841" s="93" t="s">
        <v>3798</v>
      </c>
      <c r="F841" s="93" t="s">
        <v>3780</v>
      </c>
      <c r="G841" s="93">
        <v>3</v>
      </c>
    </row>
    <row r="842" spans="1:7">
      <c r="A842" s="93" t="s">
        <v>3777</v>
      </c>
      <c r="B842" s="93" t="s">
        <v>4558</v>
      </c>
      <c r="C842" s="93"/>
      <c r="D842" s="93">
        <v>0</v>
      </c>
      <c r="E842" s="93" t="s">
        <v>3798</v>
      </c>
      <c r="F842" s="93" t="s">
        <v>3780</v>
      </c>
      <c r="G842" s="93">
        <v>3</v>
      </c>
    </row>
    <row r="843" spans="1:7">
      <c r="A843" s="93" t="s">
        <v>3777</v>
      </c>
      <c r="B843" s="93" t="s">
        <v>4559</v>
      </c>
      <c r="C843" s="93"/>
      <c r="D843" s="93">
        <v>0</v>
      </c>
      <c r="E843" s="93" t="s">
        <v>3798</v>
      </c>
      <c r="F843" s="93" t="s">
        <v>3780</v>
      </c>
      <c r="G843" s="93">
        <v>3</v>
      </c>
    </row>
    <row r="844" spans="1:7">
      <c r="A844" s="93" t="s">
        <v>3777</v>
      </c>
      <c r="B844" s="93" t="s">
        <v>4560</v>
      </c>
      <c r="C844" s="93"/>
      <c r="D844" s="93">
        <v>0</v>
      </c>
      <c r="E844" s="93" t="s">
        <v>3798</v>
      </c>
      <c r="F844" s="93" t="s">
        <v>3780</v>
      </c>
      <c r="G844" s="93">
        <v>3</v>
      </c>
    </row>
    <row r="845" spans="1:7">
      <c r="A845" s="93" t="s">
        <v>3777</v>
      </c>
      <c r="B845" s="93" t="s">
        <v>1856</v>
      </c>
      <c r="C845" s="93"/>
      <c r="D845" s="93">
        <v>0</v>
      </c>
      <c r="E845" s="93" t="s">
        <v>3798</v>
      </c>
      <c r="F845" s="93" t="s">
        <v>3780</v>
      </c>
      <c r="G845" s="93">
        <v>3</v>
      </c>
    </row>
    <row r="846" spans="1:7">
      <c r="A846" s="93" t="s">
        <v>3777</v>
      </c>
      <c r="B846" s="93" t="s">
        <v>4561</v>
      </c>
      <c r="C846" s="93"/>
      <c r="D846" s="93">
        <v>0</v>
      </c>
      <c r="E846" s="93" t="s">
        <v>3798</v>
      </c>
      <c r="F846" s="93" t="s">
        <v>3780</v>
      </c>
      <c r="G846" s="93">
        <v>3</v>
      </c>
    </row>
    <row r="847" spans="1:7">
      <c r="A847" s="93" t="s">
        <v>3777</v>
      </c>
      <c r="B847" s="93" t="s">
        <v>4562</v>
      </c>
      <c r="C847" s="93"/>
      <c r="D847" s="93">
        <v>0</v>
      </c>
      <c r="E847" s="93" t="s">
        <v>3798</v>
      </c>
      <c r="F847" s="93" t="s">
        <v>3780</v>
      </c>
      <c r="G847" s="93">
        <v>3</v>
      </c>
    </row>
    <row r="848" spans="1:7">
      <c r="A848" s="93" t="s">
        <v>3777</v>
      </c>
      <c r="B848" s="93" t="s">
        <v>1857</v>
      </c>
      <c r="C848" s="93"/>
      <c r="D848" s="93">
        <v>0</v>
      </c>
      <c r="E848" s="93" t="s">
        <v>3798</v>
      </c>
      <c r="F848" s="93" t="s">
        <v>3780</v>
      </c>
      <c r="G848" s="93">
        <v>3</v>
      </c>
    </row>
    <row r="849" spans="1:7">
      <c r="A849" s="93" t="s">
        <v>3777</v>
      </c>
      <c r="B849" s="93" t="s">
        <v>1858</v>
      </c>
      <c r="C849" s="93"/>
      <c r="D849" s="93">
        <v>0</v>
      </c>
      <c r="E849" s="93" t="s">
        <v>3798</v>
      </c>
      <c r="F849" s="93" t="s">
        <v>3780</v>
      </c>
      <c r="G849" s="93">
        <v>3</v>
      </c>
    </row>
    <row r="850" spans="1:7">
      <c r="A850" s="93" t="s">
        <v>3777</v>
      </c>
      <c r="B850" s="93" t="s">
        <v>4563</v>
      </c>
      <c r="C850" s="93"/>
      <c r="D850" s="93">
        <v>0</v>
      </c>
      <c r="E850" s="93" t="s">
        <v>3798</v>
      </c>
      <c r="F850" s="93" t="s">
        <v>3780</v>
      </c>
      <c r="G850" s="93">
        <v>3</v>
      </c>
    </row>
    <row r="851" spans="1:7">
      <c r="A851" s="93" t="s">
        <v>3777</v>
      </c>
      <c r="B851" s="93" t="s">
        <v>1861</v>
      </c>
      <c r="C851" s="93"/>
      <c r="D851" s="93">
        <v>0</v>
      </c>
      <c r="E851" s="93" t="s">
        <v>3798</v>
      </c>
      <c r="F851" s="93" t="s">
        <v>3780</v>
      </c>
      <c r="G851" s="93">
        <v>3</v>
      </c>
    </row>
    <row r="852" spans="1:7">
      <c r="A852" s="93" t="s">
        <v>3777</v>
      </c>
      <c r="B852" s="93" t="s">
        <v>1862</v>
      </c>
      <c r="C852" s="93"/>
      <c r="D852" s="93">
        <v>0</v>
      </c>
      <c r="E852" s="93" t="s">
        <v>3798</v>
      </c>
      <c r="F852" s="93" t="s">
        <v>3780</v>
      </c>
      <c r="G852" s="93">
        <v>3</v>
      </c>
    </row>
    <row r="853" spans="1:7">
      <c r="A853" s="93" t="s">
        <v>3777</v>
      </c>
      <c r="B853" s="93" t="s">
        <v>4564</v>
      </c>
      <c r="C853" s="93"/>
      <c r="D853" s="93">
        <v>0</v>
      </c>
      <c r="E853" s="93" t="s">
        <v>3798</v>
      </c>
      <c r="F853" s="93" t="s">
        <v>3780</v>
      </c>
      <c r="G853" s="93">
        <v>3</v>
      </c>
    </row>
    <row r="854" spans="1:7">
      <c r="A854" s="93" t="s">
        <v>3777</v>
      </c>
      <c r="B854" s="93" t="s">
        <v>1863</v>
      </c>
      <c r="C854" s="93"/>
      <c r="D854" s="93">
        <v>0</v>
      </c>
      <c r="E854" s="93" t="s">
        <v>3798</v>
      </c>
      <c r="F854" s="93" t="s">
        <v>3780</v>
      </c>
      <c r="G854" s="93">
        <v>3</v>
      </c>
    </row>
    <row r="855" spans="1:7">
      <c r="A855" s="93" t="s">
        <v>3777</v>
      </c>
      <c r="B855" s="93" t="s">
        <v>4565</v>
      </c>
      <c r="C855" s="93"/>
      <c r="D855" s="93">
        <v>0</v>
      </c>
      <c r="E855" s="93" t="s">
        <v>3798</v>
      </c>
      <c r="F855" s="93" t="s">
        <v>3780</v>
      </c>
      <c r="G855" s="93">
        <v>3</v>
      </c>
    </row>
    <row r="856" spans="1:7">
      <c r="A856" s="93" t="s">
        <v>3777</v>
      </c>
      <c r="B856" s="93" t="s">
        <v>1865</v>
      </c>
      <c r="C856" s="93"/>
      <c r="D856" s="93">
        <v>0</v>
      </c>
      <c r="E856" s="93" t="s">
        <v>3798</v>
      </c>
      <c r="F856" s="93" t="s">
        <v>3780</v>
      </c>
      <c r="G856" s="93">
        <v>3</v>
      </c>
    </row>
    <row r="857" spans="1:7">
      <c r="A857" s="93" t="s">
        <v>3777</v>
      </c>
      <c r="B857" s="93" t="s">
        <v>4566</v>
      </c>
      <c r="C857" s="93"/>
      <c r="D857" s="93">
        <v>0</v>
      </c>
      <c r="E857" s="93" t="s">
        <v>3798</v>
      </c>
      <c r="F857" s="93" t="s">
        <v>3780</v>
      </c>
      <c r="G857" s="93">
        <v>3</v>
      </c>
    </row>
    <row r="858" spans="1:7">
      <c r="A858" s="93" t="s">
        <v>3777</v>
      </c>
      <c r="B858" s="93" t="s">
        <v>1870</v>
      </c>
      <c r="C858" s="93"/>
      <c r="D858" s="93">
        <v>0</v>
      </c>
      <c r="E858" s="93" t="s">
        <v>3798</v>
      </c>
      <c r="F858" s="93" t="s">
        <v>3780</v>
      </c>
      <c r="G858" s="93">
        <v>3</v>
      </c>
    </row>
    <row r="859" spans="1:7">
      <c r="A859" s="93" t="s">
        <v>3777</v>
      </c>
      <c r="B859" s="93" t="s">
        <v>1872</v>
      </c>
      <c r="C859" s="93"/>
      <c r="D859" s="93">
        <v>0</v>
      </c>
      <c r="E859" s="93" t="s">
        <v>3798</v>
      </c>
      <c r="F859" s="93" t="s">
        <v>3780</v>
      </c>
      <c r="G859" s="93">
        <v>3</v>
      </c>
    </row>
    <row r="860" spans="1:7">
      <c r="A860" s="93" t="s">
        <v>3777</v>
      </c>
      <c r="B860" s="93" t="s">
        <v>1873</v>
      </c>
      <c r="C860" s="93"/>
      <c r="D860" s="93">
        <v>0</v>
      </c>
      <c r="E860" s="93" t="s">
        <v>3798</v>
      </c>
      <c r="F860" s="93" t="s">
        <v>3780</v>
      </c>
      <c r="G860" s="93">
        <v>3</v>
      </c>
    </row>
    <row r="861" spans="1:7">
      <c r="A861" s="93" t="s">
        <v>3777</v>
      </c>
      <c r="B861" s="93" t="s">
        <v>1875</v>
      </c>
      <c r="C861" s="93"/>
      <c r="D861" s="93">
        <v>0</v>
      </c>
      <c r="E861" s="93" t="s">
        <v>3798</v>
      </c>
      <c r="F861" s="93" t="s">
        <v>3780</v>
      </c>
      <c r="G861" s="93">
        <v>3</v>
      </c>
    </row>
    <row r="862" spans="1:7">
      <c r="A862" s="93" t="s">
        <v>3777</v>
      </c>
      <c r="B862" s="93" t="s">
        <v>1876</v>
      </c>
      <c r="C862" s="93"/>
      <c r="D862" s="93">
        <v>0</v>
      </c>
      <c r="E862" s="93" t="s">
        <v>3798</v>
      </c>
      <c r="F862" s="93" t="s">
        <v>3780</v>
      </c>
      <c r="G862" s="93">
        <v>3</v>
      </c>
    </row>
    <row r="863" spans="1:7">
      <c r="A863" s="93" t="s">
        <v>3777</v>
      </c>
      <c r="B863" s="93" t="s">
        <v>1877</v>
      </c>
      <c r="C863" s="93"/>
      <c r="D863" s="93">
        <v>0</v>
      </c>
      <c r="E863" s="93" t="s">
        <v>3798</v>
      </c>
      <c r="F863" s="93" t="s">
        <v>3780</v>
      </c>
      <c r="G863" s="93">
        <v>3</v>
      </c>
    </row>
    <row r="864" spans="1:7">
      <c r="A864" s="93" t="s">
        <v>3777</v>
      </c>
      <c r="B864" s="93" t="s">
        <v>1878</v>
      </c>
      <c r="C864" s="93"/>
      <c r="D864" s="93">
        <v>0</v>
      </c>
      <c r="E864" s="93" t="s">
        <v>3798</v>
      </c>
      <c r="F864" s="93" t="s">
        <v>3780</v>
      </c>
      <c r="G864" s="93">
        <v>3</v>
      </c>
    </row>
    <row r="865" spans="1:7">
      <c r="A865" s="93" t="s">
        <v>3777</v>
      </c>
      <c r="B865" s="93" t="s">
        <v>1879</v>
      </c>
      <c r="C865" s="93"/>
      <c r="D865" s="93">
        <v>0</v>
      </c>
      <c r="E865" s="93" t="s">
        <v>3798</v>
      </c>
      <c r="F865" s="93" t="s">
        <v>3780</v>
      </c>
      <c r="G865" s="93">
        <v>3</v>
      </c>
    </row>
    <row r="866" spans="1:7">
      <c r="A866" s="93" t="s">
        <v>3777</v>
      </c>
      <c r="B866" s="93" t="s">
        <v>1880</v>
      </c>
      <c r="C866" s="93"/>
      <c r="D866" s="93">
        <v>0</v>
      </c>
      <c r="E866" s="93" t="s">
        <v>3798</v>
      </c>
      <c r="F866" s="93" t="s">
        <v>3780</v>
      </c>
      <c r="G866" s="93">
        <v>3</v>
      </c>
    </row>
    <row r="867" spans="1:7">
      <c r="A867" s="93" t="s">
        <v>3777</v>
      </c>
      <c r="B867" s="93" t="s">
        <v>4567</v>
      </c>
      <c r="C867" s="93"/>
      <c r="D867" s="93">
        <v>0</v>
      </c>
      <c r="E867" s="93" t="s">
        <v>3798</v>
      </c>
      <c r="F867" s="93" t="s">
        <v>3780</v>
      </c>
      <c r="G867" s="93">
        <v>3</v>
      </c>
    </row>
    <row r="868" spans="1:7">
      <c r="A868" s="93" t="s">
        <v>3777</v>
      </c>
      <c r="B868" s="93" t="s">
        <v>1883</v>
      </c>
      <c r="C868" s="93"/>
      <c r="D868" s="93">
        <v>0</v>
      </c>
      <c r="E868" s="93" t="s">
        <v>3798</v>
      </c>
      <c r="F868" s="93" t="s">
        <v>3780</v>
      </c>
      <c r="G868" s="93">
        <v>3</v>
      </c>
    </row>
    <row r="869" spans="1:7">
      <c r="A869" s="93" t="s">
        <v>3777</v>
      </c>
      <c r="B869" s="93" t="s">
        <v>1884</v>
      </c>
      <c r="C869" s="93"/>
      <c r="D869" s="93">
        <v>0</v>
      </c>
      <c r="E869" s="93" t="s">
        <v>3798</v>
      </c>
      <c r="F869" s="93" t="s">
        <v>3780</v>
      </c>
      <c r="G869" s="93">
        <v>3</v>
      </c>
    </row>
    <row r="870" spans="1:7">
      <c r="A870" s="93" t="s">
        <v>3777</v>
      </c>
      <c r="B870" s="93" t="s">
        <v>1885</v>
      </c>
      <c r="C870" s="93"/>
      <c r="D870" s="93">
        <v>0</v>
      </c>
      <c r="E870" s="93" t="s">
        <v>3798</v>
      </c>
      <c r="F870" s="93" t="s">
        <v>3780</v>
      </c>
      <c r="G870" s="93">
        <v>3</v>
      </c>
    </row>
    <row r="871" spans="1:7">
      <c r="A871" s="93" t="s">
        <v>3777</v>
      </c>
      <c r="B871" s="93" t="s">
        <v>4568</v>
      </c>
      <c r="C871" s="93"/>
      <c r="D871" s="93">
        <v>0</v>
      </c>
      <c r="E871" s="93" t="s">
        <v>3798</v>
      </c>
      <c r="F871" s="93" t="s">
        <v>3780</v>
      </c>
      <c r="G871" s="93">
        <v>3</v>
      </c>
    </row>
    <row r="872" spans="1:7">
      <c r="A872" s="93" t="s">
        <v>3777</v>
      </c>
      <c r="B872" s="93" t="s">
        <v>1886</v>
      </c>
      <c r="C872" s="93"/>
      <c r="D872" s="93">
        <v>0</v>
      </c>
      <c r="E872" s="93" t="s">
        <v>3798</v>
      </c>
      <c r="F872" s="93" t="s">
        <v>3780</v>
      </c>
      <c r="G872" s="93">
        <v>3</v>
      </c>
    </row>
    <row r="873" spans="1:7">
      <c r="A873" s="93" t="s">
        <v>3777</v>
      </c>
      <c r="B873" s="93" t="s">
        <v>4569</v>
      </c>
      <c r="C873" s="93"/>
      <c r="D873" s="93">
        <v>0</v>
      </c>
      <c r="E873" s="93" t="s">
        <v>3798</v>
      </c>
      <c r="F873" s="93" t="s">
        <v>3780</v>
      </c>
      <c r="G873" s="93">
        <v>3</v>
      </c>
    </row>
    <row r="874" spans="1:7">
      <c r="A874" s="93" t="s">
        <v>3777</v>
      </c>
      <c r="B874" s="93" t="s">
        <v>1887</v>
      </c>
      <c r="C874" s="93"/>
      <c r="D874" s="93">
        <v>0</v>
      </c>
      <c r="E874" s="93" t="s">
        <v>3798</v>
      </c>
      <c r="F874" s="93" t="s">
        <v>3780</v>
      </c>
      <c r="G874" s="93">
        <v>3</v>
      </c>
    </row>
    <row r="875" spans="1:7">
      <c r="A875" s="93" t="s">
        <v>3777</v>
      </c>
      <c r="B875" s="93" t="s">
        <v>4570</v>
      </c>
      <c r="C875" s="93"/>
      <c r="D875" s="93">
        <v>0</v>
      </c>
      <c r="E875" s="93" t="s">
        <v>3798</v>
      </c>
      <c r="F875" s="93" t="s">
        <v>3780</v>
      </c>
      <c r="G875" s="93">
        <v>3</v>
      </c>
    </row>
    <row r="876" spans="1:7">
      <c r="A876" s="93" t="s">
        <v>3777</v>
      </c>
      <c r="B876" s="93" t="s">
        <v>4571</v>
      </c>
      <c r="C876" s="93"/>
      <c r="D876" s="93">
        <v>0</v>
      </c>
      <c r="E876" s="93" t="s">
        <v>3798</v>
      </c>
      <c r="F876" s="93" t="s">
        <v>3780</v>
      </c>
      <c r="G876" s="93">
        <v>3</v>
      </c>
    </row>
    <row r="877" spans="1:7">
      <c r="A877" s="93" t="s">
        <v>3777</v>
      </c>
      <c r="B877" s="93" t="s">
        <v>4572</v>
      </c>
      <c r="C877" s="93"/>
      <c r="D877" s="93">
        <v>0</v>
      </c>
      <c r="E877" s="93" t="s">
        <v>3798</v>
      </c>
      <c r="F877" s="93" t="s">
        <v>3780</v>
      </c>
      <c r="G877" s="93">
        <v>3</v>
      </c>
    </row>
    <row r="878" spans="1:7">
      <c r="A878" s="93" t="s">
        <v>3777</v>
      </c>
      <c r="B878" s="93" t="s">
        <v>1888</v>
      </c>
      <c r="C878" s="93"/>
      <c r="D878" s="93">
        <v>0</v>
      </c>
      <c r="E878" s="93" t="s">
        <v>3798</v>
      </c>
      <c r="F878" s="93" t="s">
        <v>3780</v>
      </c>
      <c r="G878" s="93">
        <v>3</v>
      </c>
    </row>
    <row r="879" spans="1:7">
      <c r="A879" s="93" t="s">
        <v>3777</v>
      </c>
      <c r="B879" s="93" t="s">
        <v>1890</v>
      </c>
      <c r="C879" s="93"/>
      <c r="D879" s="93">
        <v>0</v>
      </c>
      <c r="E879" s="93" t="s">
        <v>3798</v>
      </c>
      <c r="F879" s="93" t="s">
        <v>3780</v>
      </c>
      <c r="G879" s="93">
        <v>3</v>
      </c>
    </row>
    <row r="880" spans="1:7">
      <c r="A880" s="93" t="s">
        <v>3777</v>
      </c>
      <c r="B880" s="93" t="s">
        <v>4573</v>
      </c>
      <c r="C880" s="93"/>
      <c r="D880" s="93">
        <v>0</v>
      </c>
      <c r="E880" s="93" t="s">
        <v>3798</v>
      </c>
      <c r="F880" s="93" t="s">
        <v>3780</v>
      </c>
      <c r="G880" s="93">
        <v>3</v>
      </c>
    </row>
    <row r="881" spans="1:7">
      <c r="A881" s="93" t="s">
        <v>3777</v>
      </c>
      <c r="B881" s="93" t="s">
        <v>4574</v>
      </c>
      <c r="C881" s="93"/>
      <c r="D881" s="93">
        <v>0</v>
      </c>
      <c r="E881" s="93" t="s">
        <v>3798</v>
      </c>
      <c r="F881" s="93" t="s">
        <v>3780</v>
      </c>
      <c r="G881" s="93">
        <v>3</v>
      </c>
    </row>
    <row r="882" spans="1:7">
      <c r="A882" s="93" t="s">
        <v>3777</v>
      </c>
      <c r="B882" s="93" t="s">
        <v>1892</v>
      </c>
      <c r="C882" s="93"/>
      <c r="D882" s="93">
        <v>0</v>
      </c>
      <c r="E882" s="93" t="s">
        <v>3798</v>
      </c>
      <c r="F882" s="93" t="s">
        <v>3780</v>
      </c>
      <c r="G882" s="93">
        <v>3</v>
      </c>
    </row>
    <row r="883" spans="1:7">
      <c r="A883" s="93" t="s">
        <v>3777</v>
      </c>
      <c r="B883" s="93" t="s">
        <v>4575</v>
      </c>
      <c r="C883" s="93"/>
      <c r="D883" s="93">
        <v>0</v>
      </c>
      <c r="E883" s="93" t="s">
        <v>3798</v>
      </c>
      <c r="F883" s="93" t="s">
        <v>3780</v>
      </c>
      <c r="G883" s="93">
        <v>3</v>
      </c>
    </row>
    <row r="884" spans="1:7">
      <c r="A884" s="93" t="s">
        <v>3777</v>
      </c>
      <c r="B884" s="93" t="s">
        <v>1895</v>
      </c>
      <c r="C884" s="93"/>
      <c r="D884" s="93">
        <v>0</v>
      </c>
      <c r="E884" s="93" t="s">
        <v>3798</v>
      </c>
      <c r="F884" s="93" t="s">
        <v>3780</v>
      </c>
      <c r="G884" s="93">
        <v>3</v>
      </c>
    </row>
    <row r="885" spans="1:7">
      <c r="A885" s="93" t="s">
        <v>3777</v>
      </c>
      <c r="B885" s="93" t="s">
        <v>4576</v>
      </c>
      <c r="C885" s="93"/>
      <c r="D885" s="93">
        <v>0</v>
      </c>
      <c r="E885" s="93" t="s">
        <v>3798</v>
      </c>
      <c r="F885" s="93" t="s">
        <v>3780</v>
      </c>
      <c r="G885" s="93">
        <v>3</v>
      </c>
    </row>
    <row r="886" spans="1:7">
      <c r="A886" s="93" t="s">
        <v>3777</v>
      </c>
      <c r="B886" s="93" t="s">
        <v>2943</v>
      </c>
      <c r="C886" s="93"/>
      <c r="D886" s="93">
        <v>0</v>
      </c>
      <c r="E886" s="93" t="s">
        <v>3803</v>
      </c>
      <c r="F886" s="93" t="s">
        <v>3780</v>
      </c>
      <c r="G886" s="93">
        <v>3</v>
      </c>
    </row>
    <row r="887" spans="1:7">
      <c r="A887" s="93" t="s">
        <v>3777</v>
      </c>
      <c r="B887" s="93" t="s">
        <v>4577</v>
      </c>
      <c r="C887" s="93"/>
      <c r="D887" s="93">
        <v>0</v>
      </c>
      <c r="E887" s="93" t="s">
        <v>3802</v>
      </c>
      <c r="F887" s="93" t="s">
        <v>3780</v>
      </c>
      <c r="G887" s="93">
        <v>3</v>
      </c>
    </row>
    <row r="888" spans="1:7">
      <c r="A888" s="93" t="s">
        <v>3777</v>
      </c>
      <c r="B888" s="93" t="s">
        <v>4578</v>
      </c>
      <c r="C888" s="93"/>
      <c r="D888" s="93">
        <v>0</v>
      </c>
      <c r="E888" s="93" t="s">
        <v>3802</v>
      </c>
      <c r="F888" s="93" t="s">
        <v>3780</v>
      </c>
      <c r="G888" s="93">
        <v>3</v>
      </c>
    </row>
    <row r="889" spans="1:7">
      <c r="A889" s="93" t="s">
        <v>3777</v>
      </c>
      <c r="B889" s="93" t="s">
        <v>4579</v>
      </c>
      <c r="C889" s="93"/>
      <c r="D889" s="93">
        <v>0</v>
      </c>
      <c r="E889" s="93" t="s">
        <v>3787</v>
      </c>
      <c r="F889" s="93" t="s">
        <v>3780</v>
      </c>
      <c r="G889" s="93">
        <v>3</v>
      </c>
    </row>
    <row r="890" spans="1:7">
      <c r="A890" s="93" t="s">
        <v>3777</v>
      </c>
      <c r="B890" s="93" t="s">
        <v>4580</v>
      </c>
      <c r="C890" s="93"/>
      <c r="D890" s="93">
        <v>0</v>
      </c>
      <c r="E890" s="93" t="s">
        <v>3948</v>
      </c>
      <c r="F890" s="93" t="s">
        <v>3780</v>
      </c>
      <c r="G890" s="93">
        <v>3</v>
      </c>
    </row>
    <row r="891" spans="1:7">
      <c r="A891" s="93" t="s">
        <v>3777</v>
      </c>
      <c r="B891" s="93" t="s">
        <v>4581</v>
      </c>
      <c r="C891" s="93"/>
      <c r="D891" s="93">
        <v>0</v>
      </c>
      <c r="E891" s="93" t="s">
        <v>3802</v>
      </c>
      <c r="F891" s="93" t="s">
        <v>3780</v>
      </c>
      <c r="G891" s="93">
        <v>3</v>
      </c>
    </row>
    <row r="892" spans="1:7">
      <c r="A892" s="93" t="s">
        <v>3777</v>
      </c>
      <c r="B892" s="93" t="s">
        <v>4582</v>
      </c>
      <c r="C892" s="93"/>
      <c r="D892" s="93">
        <v>0</v>
      </c>
      <c r="E892" s="93" t="s">
        <v>3802</v>
      </c>
      <c r="F892" s="93" t="s">
        <v>3780</v>
      </c>
      <c r="G892" s="93">
        <v>3</v>
      </c>
    </row>
    <row r="893" spans="1:7">
      <c r="A893" s="93" t="s">
        <v>3777</v>
      </c>
      <c r="B893" s="93" t="s">
        <v>4583</v>
      </c>
      <c r="C893" s="93"/>
      <c r="D893" s="93">
        <v>0</v>
      </c>
      <c r="E893" s="93" t="s">
        <v>3791</v>
      </c>
      <c r="F893" s="93" t="s">
        <v>3780</v>
      </c>
      <c r="G893" s="93">
        <v>3</v>
      </c>
    </row>
    <row r="894" spans="1:7">
      <c r="A894" s="93" t="s">
        <v>3777</v>
      </c>
      <c r="B894" s="93" t="s">
        <v>4584</v>
      </c>
      <c r="C894" s="93"/>
      <c r="D894" s="93">
        <v>0</v>
      </c>
      <c r="E894" s="93" t="s">
        <v>3787</v>
      </c>
      <c r="F894" s="93" t="s">
        <v>3780</v>
      </c>
      <c r="G894" s="93">
        <v>3</v>
      </c>
    </row>
    <row r="895" spans="1:7">
      <c r="A895" s="93" t="s">
        <v>3777</v>
      </c>
      <c r="B895" s="93" t="s">
        <v>4585</v>
      </c>
      <c r="C895" s="93"/>
      <c r="D895" s="93">
        <v>0</v>
      </c>
      <c r="E895" s="93" t="s">
        <v>3787</v>
      </c>
      <c r="F895" s="93" t="s">
        <v>3780</v>
      </c>
      <c r="G895" s="93">
        <v>3</v>
      </c>
    </row>
    <row r="896" spans="1:7">
      <c r="A896" s="93" t="s">
        <v>3777</v>
      </c>
      <c r="B896" s="93" t="s">
        <v>4586</v>
      </c>
      <c r="C896" s="93"/>
      <c r="D896" s="93">
        <v>0</v>
      </c>
      <c r="E896" s="93" t="s">
        <v>3787</v>
      </c>
      <c r="F896" s="93" t="s">
        <v>3780</v>
      </c>
      <c r="G896" s="93">
        <v>3</v>
      </c>
    </row>
    <row r="897" spans="1:7">
      <c r="A897" s="93" t="s">
        <v>3777</v>
      </c>
      <c r="B897" s="93" t="s">
        <v>4587</v>
      </c>
      <c r="C897" s="93"/>
      <c r="D897" s="93">
        <v>0</v>
      </c>
      <c r="E897" s="93" t="s">
        <v>3787</v>
      </c>
      <c r="F897" s="93" t="s">
        <v>3780</v>
      </c>
      <c r="G897" s="93">
        <v>3</v>
      </c>
    </row>
    <row r="898" spans="1:7">
      <c r="A898" s="93" t="s">
        <v>3777</v>
      </c>
      <c r="B898" s="93" t="s">
        <v>4588</v>
      </c>
      <c r="C898" s="93"/>
      <c r="D898" s="93">
        <v>0</v>
      </c>
      <c r="E898" s="93" t="s">
        <v>3787</v>
      </c>
      <c r="F898" s="93" t="s">
        <v>3780</v>
      </c>
      <c r="G898" s="93">
        <v>3</v>
      </c>
    </row>
    <row r="899" spans="1:7">
      <c r="A899" s="93" t="s">
        <v>3777</v>
      </c>
      <c r="B899" s="93" t="s">
        <v>4589</v>
      </c>
      <c r="C899" s="93"/>
      <c r="D899" s="93">
        <v>0</v>
      </c>
      <c r="E899" s="93" t="s">
        <v>3787</v>
      </c>
      <c r="F899" s="93" t="s">
        <v>3780</v>
      </c>
      <c r="G899" s="93">
        <v>3</v>
      </c>
    </row>
    <row r="900" spans="1:7">
      <c r="A900" s="93" t="s">
        <v>3777</v>
      </c>
      <c r="B900" s="93" t="s">
        <v>4590</v>
      </c>
      <c r="C900" s="93"/>
      <c r="D900" s="93">
        <v>0</v>
      </c>
      <c r="E900" s="93" t="s">
        <v>3787</v>
      </c>
      <c r="F900" s="93" t="s">
        <v>3780</v>
      </c>
      <c r="G900" s="93">
        <v>3</v>
      </c>
    </row>
    <row r="901" spans="1:7">
      <c r="A901" s="93" t="s">
        <v>3777</v>
      </c>
      <c r="B901" s="93" t="s">
        <v>4591</v>
      </c>
      <c r="C901" s="93"/>
      <c r="D901" s="93">
        <v>0</v>
      </c>
      <c r="E901" s="93" t="s">
        <v>3787</v>
      </c>
      <c r="F901" s="93" t="s">
        <v>3780</v>
      </c>
      <c r="G901" s="93">
        <v>3</v>
      </c>
    </row>
    <row r="902" spans="1:7">
      <c r="A902" s="93" t="s">
        <v>3777</v>
      </c>
      <c r="B902" s="93" t="s">
        <v>4592</v>
      </c>
      <c r="C902" s="93"/>
      <c r="D902" s="93">
        <v>0</v>
      </c>
      <c r="E902" s="93" t="s">
        <v>3787</v>
      </c>
      <c r="F902" s="93" t="s">
        <v>3780</v>
      </c>
      <c r="G902" s="93">
        <v>3</v>
      </c>
    </row>
    <row r="903" spans="1:7">
      <c r="A903" s="93" t="s">
        <v>3777</v>
      </c>
      <c r="B903" s="93" t="s">
        <v>4593</v>
      </c>
      <c r="C903" s="93"/>
      <c r="D903" s="93">
        <v>0</v>
      </c>
      <c r="E903" s="93" t="s">
        <v>3798</v>
      </c>
      <c r="F903" s="93" t="s">
        <v>3780</v>
      </c>
      <c r="G903" s="93">
        <v>3</v>
      </c>
    </row>
    <row r="904" spans="1:7">
      <c r="A904" s="93" t="s">
        <v>3777</v>
      </c>
      <c r="B904" s="93" t="s">
        <v>3546</v>
      </c>
      <c r="C904" s="93"/>
      <c r="D904" s="93">
        <v>0</v>
      </c>
      <c r="E904" s="93" t="s">
        <v>3798</v>
      </c>
      <c r="F904" s="93" t="s">
        <v>3780</v>
      </c>
      <c r="G904" s="93">
        <v>3</v>
      </c>
    </row>
    <row r="905" spans="1:7">
      <c r="A905" s="93" t="s">
        <v>3777</v>
      </c>
      <c r="B905" s="93" t="s">
        <v>4594</v>
      </c>
      <c r="C905" s="93"/>
      <c r="D905" s="93">
        <v>0</v>
      </c>
      <c r="E905" s="93" t="s">
        <v>3989</v>
      </c>
      <c r="F905" s="93" t="s">
        <v>3780</v>
      </c>
      <c r="G905" s="93">
        <v>3</v>
      </c>
    </row>
    <row r="906" spans="1:7">
      <c r="A906" s="93" t="s">
        <v>3777</v>
      </c>
      <c r="B906" s="93" t="s">
        <v>4595</v>
      </c>
      <c r="C906" s="93"/>
      <c r="D906" s="93">
        <v>0</v>
      </c>
      <c r="E906" s="93" t="s">
        <v>3787</v>
      </c>
      <c r="F906" s="93" t="s">
        <v>3780</v>
      </c>
      <c r="G906" s="93">
        <v>3</v>
      </c>
    </row>
    <row r="907" spans="1:7">
      <c r="A907" s="93" t="s">
        <v>3777</v>
      </c>
      <c r="B907" s="93" t="s">
        <v>4596</v>
      </c>
      <c r="C907" s="93"/>
      <c r="D907" s="93">
        <v>0</v>
      </c>
      <c r="E907" s="93" t="s">
        <v>3787</v>
      </c>
      <c r="F907" s="93" t="s">
        <v>3780</v>
      </c>
      <c r="G907" s="93">
        <v>3</v>
      </c>
    </row>
    <row r="908" spans="1:7">
      <c r="A908" s="93" t="s">
        <v>3777</v>
      </c>
      <c r="B908" s="93" t="s">
        <v>4597</v>
      </c>
      <c r="C908" s="93"/>
      <c r="D908" s="93">
        <v>0</v>
      </c>
      <c r="E908" s="93" t="s">
        <v>3787</v>
      </c>
      <c r="F908" s="93" t="s">
        <v>3780</v>
      </c>
      <c r="G908" s="93">
        <v>3</v>
      </c>
    </row>
    <row r="909" spans="1:7">
      <c r="A909" s="93" t="s">
        <v>3777</v>
      </c>
      <c r="B909" s="93" t="s">
        <v>4598</v>
      </c>
      <c r="C909" s="93"/>
      <c r="D909" s="93">
        <v>0</v>
      </c>
      <c r="E909" s="93" t="s">
        <v>3789</v>
      </c>
      <c r="F909" s="93" t="s">
        <v>3780</v>
      </c>
      <c r="G909" s="93">
        <v>3</v>
      </c>
    </row>
    <row r="910" spans="1:7">
      <c r="A910" s="93" t="s">
        <v>3777</v>
      </c>
      <c r="B910" s="93" t="s">
        <v>4599</v>
      </c>
      <c r="C910" s="93"/>
      <c r="D910" s="93">
        <v>0</v>
      </c>
      <c r="E910" s="93" t="s">
        <v>3787</v>
      </c>
      <c r="F910" s="93" t="s">
        <v>3780</v>
      </c>
      <c r="G910" s="93">
        <v>3</v>
      </c>
    </row>
    <row r="911" spans="1:7">
      <c r="A911" s="93" t="s">
        <v>3777</v>
      </c>
      <c r="B911" s="93" t="s">
        <v>4600</v>
      </c>
      <c r="C911" s="93"/>
      <c r="D911" s="93">
        <v>0</v>
      </c>
      <c r="E911" s="93" t="s">
        <v>3872</v>
      </c>
      <c r="F911" s="93" t="s">
        <v>3780</v>
      </c>
      <c r="G911" s="93">
        <v>3</v>
      </c>
    </row>
    <row r="912" spans="1:7">
      <c r="A912" s="93" t="s">
        <v>3777</v>
      </c>
      <c r="B912" s="93" t="s">
        <v>4601</v>
      </c>
      <c r="C912" s="93"/>
      <c r="D912" s="93">
        <v>0</v>
      </c>
      <c r="E912" s="93" t="s">
        <v>3787</v>
      </c>
      <c r="F912" s="93" t="s">
        <v>3780</v>
      </c>
      <c r="G912" s="93">
        <v>3</v>
      </c>
    </row>
    <row r="913" spans="1:7">
      <c r="A913" s="93" t="s">
        <v>3777</v>
      </c>
      <c r="B913" s="93" t="s">
        <v>4602</v>
      </c>
      <c r="C913" s="93"/>
      <c r="D913" s="93">
        <v>0</v>
      </c>
      <c r="E913" s="93" t="s">
        <v>3787</v>
      </c>
      <c r="F913" s="93" t="s">
        <v>3780</v>
      </c>
      <c r="G913" s="93">
        <v>3</v>
      </c>
    </row>
    <row r="914" spans="1:7">
      <c r="A914" s="93" t="s">
        <v>3777</v>
      </c>
      <c r="B914" s="93" t="s">
        <v>4603</v>
      </c>
      <c r="C914" s="93"/>
      <c r="D914" s="93">
        <v>0</v>
      </c>
      <c r="E914" s="93" t="s">
        <v>3787</v>
      </c>
      <c r="F914" s="93" t="s">
        <v>3780</v>
      </c>
      <c r="G914" s="93">
        <v>3</v>
      </c>
    </row>
    <row r="915" spans="1:7">
      <c r="A915" s="93" t="s">
        <v>3777</v>
      </c>
      <c r="B915" s="93" t="s">
        <v>4604</v>
      </c>
      <c r="C915" s="93"/>
      <c r="D915" s="93">
        <v>0</v>
      </c>
      <c r="E915" s="93" t="s">
        <v>3787</v>
      </c>
      <c r="F915" s="93" t="s">
        <v>3780</v>
      </c>
      <c r="G915" s="93">
        <v>3</v>
      </c>
    </row>
    <row r="916" spans="1:7">
      <c r="A916" s="93" t="s">
        <v>3777</v>
      </c>
      <c r="B916" s="93" t="s">
        <v>4605</v>
      </c>
      <c r="C916" s="93"/>
      <c r="D916" s="93">
        <v>0</v>
      </c>
      <c r="E916" s="93" t="s">
        <v>3787</v>
      </c>
      <c r="F916" s="93" t="s">
        <v>3780</v>
      </c>
      <c r="G916" s="93">
        <v>3</v>
      </c>
    </row>
    <row r="917" spans="1:7">
      <c r="A917" s="93" t="s">
        <v>3777</v>
      </c>
      <c r="B917" s="93" t="s">
        <v>4606</v>
      </c>
      <c r="C917" s="93"/>
      <c r="D917" s="93">
        <v>0</v>
      </c>
      <c r="E917" s="93" t="s">
        <v>3787</v>
      </c>
      <c r="F917" s="93" t="s">
        <v>3780</v>
      </c>
      <c r="G917" s="93">
        <v>3</v>
      </c>
    </row>
    <row r="918" spans="1:7">
      <c r="A918" s="93" t="s">
        <v>3777</v>
      </c>
      <c r="B918" s="93" t="s">
        <v>4607</v>
      </c>
      <c r="C918" s="93"/>
      <c r="D918" s="93">
        <v>0</v>
      </c>
      <c r="E918" s="93" t="s">
        <v>3787</v>
      </c>
      <c r="F918" s="93" t="s">
        <v>3780</v>
      </c>
      <c r="G918" s="93">
        <v>3</v>
      </c>
    </row>
    <row r="919" spans="1:7">
      <c r="A919" s="93" t="s">
        <v>3777</v>
      </c>
      <c r="B919" s="93" t="s">
        <v>4608</v>
      </c>
      <c r="C919" s="93"/>
      <c r="D919" s="93">
        <v>0</v>
      </c>
      <c r="E919" s="93" t="s">
        <v>3787</v>
      </c>
      <c r="F919" s="93" t="s">
        <v>3780</v>
      </c>
      <c r="G919" s="93">
        <v>3</v>
      </c>
    </row>
    <row r="920" spans="1:7">
      <c r="A920" s="93" t="s">
        <v>3777</v>
      </c>
      <c r="B920" s="93" t="s">
        <v>2973</v>
      </c>
      <c r="C920" s="93"/>
      <c r="D920" s="93">
        <v>0</v>
      </c>
      <c r="E920" s="93" t="s">
        <v>3787</v>
      </c>
      <c r="F920" s="93" t="s">
        <v>3780</v>
      </c>
      <c r="G920" s="93">
        <v>3</v>
      </c>
    </row>
    <row r="921" spans="1:7">
      <c r="A921" s="93" t="s">
        <v>3777</v>
      </c>
      <c r="B921" s="93" t="s">
        <v>4609</v>
      </c>
      <c r="C921" s="93"/>
      <c r="D921" s="93">
        <v>0</v>
      </c>
      <c r="E921" s="93" t="s">
        <v>4253</v>
      </c>
      <c r="F921" s="93" t="s">
        <v>3780</v>
      </c>
      <c r="G921" s="93">
        <v>3</v>
      </c>
    </row>
    <row r="922" spans="1:7">
      <c r="A922" s="93" t="s">
        <v>3777</v>
      </c>
      <c r="B922" s="93" t="s">
        <v>4610</v>
      </c>
      <c r="C922" s="93"/>
      <c r="D922" s="93">
        <v>0</v>
      </c>
      <c r="E922" s="93" t="s">
        <v>3787</v>
      </c>
      <c r="F922" s="93" t="s">
        <v>3780</v>
      </c>
      <c r="G922" s="93">
        <v>3</v>
      </c>
    </row>
    <row r="923" spans="1:7">
      <c r="A923" s="93" t="s">
        <v>3777</v>
      </c>
      <c r="B923" s="93" t="s">
        <v>4611</v>
      </c>
      <c r="C923" s="93"/>
      <c r="D923" s="93">
        <v>0</v>
      </c>
      <c r="E923" s="93" t="s">
        <v>3791</v>
      </c>
      <c r="F923" s="93" t="s">
        <v>3780</v>
      </c>
      <c r="G923" s="93">
        <v>3</v>
      </c>
    </row>
    <row r="924" spans="1:7">
      <c r="A924" s="93" t="s">
        <v>3777</v>
      </c>
      <c r="B924" s="93" t="s">
        <v>4612</v>
      </c>
      <c r="C924" s="93"/>
      <c r="D924" s="93">
        <v>0</v>
      </c>
      <c r="E924" s="93" t="s">
        <v>3989</v>
      </c>
      <c r="F924" s="93" t="s">
        <v>3780</v>
      </c>
      <c r="G924" s="93">
        <v>3</v>
      </c>
    </row>
    <row r="925" spans="1:7">
      <c r="A925" s="93" t="s">
        <v>3777</v>
      </c>
      <c r="B925" s="93" t="s">
        <v>4613</v>
      </c>
      <c r="C925" s="93"/>
      <c r="D925" s="93">
        <v>0</v>
      </c>
      <c r="E925" s="93" t="s">
        <v>3915</v>
      </c>
      <c r="F925" s="93" t="s">
        <v>3780</v>
      </c>
      <c r="G925" s="93">
        <v>3</v>
      </c>
    </row>
    <row r="926" spans="1:7">
      <c r="A926" s="93" t="s">
        <v>3777</v>
      </c>
      <c r="B926" s="93" t="s">
        <v>4614</v>
      </c>
      <c r="C926" s="93"/>
      <c r="D926" s="93">
        <v>0</v>
      </c>
      <c r="E926" s="93" t="s">
        <v>4006</v>
      </c>
      <c r="F926" s="93" t="s">
        <v>3780</v>
      </c>
      <c r="G926" s="93">
        <v>3</v>
      </c>
    </row>
    <row r="927" spans="1:7">
      <c r="A927" s="93" t="s">
        <v>3777</v>
      </c>
      <c r="B927" s="94">
        <v>1791337</v>
      </c>
      <c r="C927" s="93"/>
      <c r="D927" s="93">
        <v>0</v>
      </c>
      <c r="E927" s="93" t="s">
        <v>3837</v>
      </c>
      <c r="F927" s="93" t="s">
        <v>3780</v>
      </c>
      <c r="G927" s="93">
        <v>3</v>
      </c>
    </row>
    <row r="928" spans="1:7">
      <c r="A928" s="93" t="s">
        <v>3777</v>
      </c>
      <c r="B928" s="93" t="s">
        <v>4615</v>
      </c>
      <c r="C928" s="93"/>
      <c r="D928" s="93">
        <v>0</v>
      </c>
      <c r="E928" s="93" t="s">
        <v>4116</v>
      </c>
      <c r="F928" s="93" t="s">
        <v>3780</v>
      </c>
      <c r="G928" s="93">
        <v>3</v>
      </c>
    </row>
    <row r="929" spans="1:7">
      <c r="A929" s="93" t="s">
        <v>3777</v>
      </c>
      <c r="B929" s="93" t="s">
        <v>4616</v>
      </c>
      <c r="C929" s="93"/>
      <c r="D929" s="93">
        <v>0</v>
      </c>
      <c r="E929" s="93" t="s">
        <v>3929</v>
      </c>
      <c r="F929" s="93" t="s">
        <v>3780</v>
      </c>
      <c r="G929" s="93">
        <v>3</v>
      </c>
    </row>
    <row r="930" spans="1:7">
      <c r="A930" s="93" t="s">
        <v>3777</v>
      </c>
      <c r="B930" s="93" t="s">
        <v>2983</v>
      </c>
      <c r="C930" s="93"/>
      <c r="D930" s="93">
        <v>0</v>
      </c>
      <c r="E930" s="93" t="s">
        <v>4617</v>
      </c>
      <c r="F930" s="93" t="s">
        <v>3780</v>
      </c>
      <c r="G930" s="93">
        <v>3</v>
      </c>
    </row>
    <row r="931" spans="1:7">
      <c r="A931" s="93" t="s">
        <v>3777</v>
      </c>
      <c r="B931" s="93" t="s">
        <v>4618</v>
      </c>
      <c r="C931" s="93"/>
      <c r="D931" s="93">
        <v>0</v>
      </c>
      <c r="E931" s="93" t="s">
        <v>3791</v>
      </c>
      <c r="F931" s="93" t="s">
        <v>3780</v>
      </c>
      <c r="G931" s="93">
        <v>3</v>
      </c>
    </row>
    <row r="932" spans="1:7">
      <c r="A932" s="93" t="s">
        <v>3777</v>
      </c>
      <c r="B932" s="93" t="s">
        <v>4619</v>
      </c>
      <c r="C932" s="93"/>
      <c r="D932" s="93">
        <v>0</v>
      </c>
      <c r="E932" s="93" t="s">
        <v>3798</v>
      </c>
      <c r="F932" s="93" t="s">
        <v>3780</v>
      </c>
      <c r="G932" s="93">
        <v>3</v>
      </c>
    </row>
    <row r="933" spans="1:7">
      <c r="A933" s="93" t="s">
        <v>3777</v>
      </c>
      <c r="B933" s="93" t="s">
        <v>4620</v>
      </c>
      <c r="C933" s="93"/>
      <c r="D933" s="93">
        <v>0</v>
      </c>
      <c r="E933" s="93" t="s">
        <v>3787</v>
      </c>
      <c r="F933" s="93" t="s">
        <v>3780</v>
      </c>
      <c r="G933" s="93">
        <v>3</v>
      </c>
    </row>
    <row r="934" spans="1:7">
      <c r="A934" s="93" t="s">
        <v>3777</v>
      </c>
      <c r="B934" s="93" t="s">
        <v>4621</v>
      </c>
      <c r="C934" s="93"/>
      <c r="D934" s="93">
        <v>0</v>
      </c>
      <c r="E934" s="93" t="s">
        <v>3791</v>
      </c>
      <c r="F934" s="93" t="s">
        <v>3780</v>
      </c>
      <c r="G934" s="93">
        <v>3</v>
      </c>
    </row>
    <row r="935" spans="1:7">
      <c r="A935" s="93" t="s">
        <v>3777</v>
      </c>
      <c r="B935" s="93" t="s">
        <v>4622</v>
      </c>
      <c r="C935" s="93"/>
      <c r="D935" s="93">
        <v>0</v>
      </c>
      <c r="E935" s="93" t="s">
        <v>3787</v>
      </c>
      <c r="F935" s="93" t="s">
        <v>3780</v>
      </c>
      <c r="G935" s="93">
        <v>3</v>
      </c>
    </row>
    <row r="936" spans="1:7">
      <c r="A936" s="93" t="s">
        <v>3777</v>
      </c>
      <c r="B936" s="93" t="s">
        <v>4623</v>
      </c>
      <c r="C936" s="93"/>
      <c r="D936" s="93">
        <v>0</v>
      </c>
      <c r="E936" s="93" t="s">
        <v>3787</v>
      </c>
      <c r="F936" s="93" t="s">
        <v>3780</v>
      </c>
      <c r="G936" s="93">
        <v>3</v>
      </c>
    </row>
    <row r="937" spans="1:7">
      <c r="A937" s="93" t="s">
        <v>3777</v>
      </c>
      <c r="B937" s="93" t="s">
        <v>4624</v>
      </c>
      <c r="C937" s="93"/>
      <c r="D937" s="93">
        <v>0</v>
      </c>
      <c r="E937" s="93" t="s">
        <v>4006</v>
      </c>
      <c r="F937" s="93" t="s">
        <v>3780</v>
      </c>
      <c r="G937" s="93">
        <v>3</v>
      </c>
    </row>
    <row r="938" spans="1:7">
      <c r="A938" s="93" t="s">
        <v>3777</v>
      </c>
      <c r="B938" s="93" t="s">
        <v>2990</v>
      </c>
      <c r="C938" s="93"/>
      <c r="D938" s="93">
        <v>0</v>
      </c>
      <c r="E938" s="93" t="s">
        <v>3787</v>
      </c>
      <c r="F938" s="93" t="s">
        <v>3780</v>
      </c>
      <c r="G938" s="93">
        <v>3</v>
      </c>
    </row>
    <row r="939" spans="1:7">
      <c r="A939" s="93" t="s">
        <v>3777</v>
      </c>
      <c r="B939" s="93" t="s">
        <v>4625</v>
      </c>
      <c r="C939" s="93"/>
      <c r="D939" s="93">
        <v>0</v>
      </c>
      <c r="E939" s="93" t="s">
        <v>3787</v>
      </c>
      <c r="F939" s="93" t="s">
        <v>3780</v>
      </c>
      <c r="G939" s="93">
        <v>3</v>
      </c>
    </row>
    <row r="940" spans="1:7">
      <c r="A940" s="93" t="s">
        <v>3777</v>
      </c>
      <c r="B940" s="93" t="s">
        <v>4626</v>
      </c>
      <c r="C940" s="93"/>
      <c r="D940" s="93">
        <v>0</v>
      </c>
      <c r="E940" s="93" t="s">
        <v>3787</v>
      </c>
      <c r="F940" s="93" t="s">
        <v>3780</v>
      </c>
      <c r="G940" s="93">
        <v>3</v>
      </c>
    </row>
    <row r="941" spans="1:7">
      <c r="A941" s="93" t="s">
        <v>3777</v>
      </c>
      <c r="B941" s="93" t="s">
        <v>4627</v>
      </c>
      <c r="C941" s="93"/>
      <c r="D941" s="93">
        <v>0</v>
      </c>
      <c r="E941" s="93" t="s">
        <v>3789</v>
      </c>
      <c r="F941" s="93" t="s">
        <v>3780</v>
      </c>
      <c r="G941" s="93">
        <v>3</v>
      </c>
    </row>
    <row r="942" spans="1:7">
      <c r="A942" s="93" t="s">
        <v>3777</v>
      </c>
      <c r="B942" s="93" t="s">
        <v>4628</v>
      </c>
      <c r="C942" s="93"/>
      <c r="D942" s="93">
        <v>0</v>
      </c>
      <c r="E942" s="93" t="s">
        <v>3798</v>
      </c>
      <c r="F942" s="93" t="s">
        <v>3780</v>
      </c>
      <c r="G942" s="93">
        <v>3</v>
      </c>
    </row>
    <row r="943" spans="1:7">
      <c r="A943" s="93" t="s">
        <v>3777</v>
      </c>
      <c r="B943" s="93" t="s">
        <v>4629</v>
      </c>
      <c r="C943" s="93"/>
      <c r="D943" s="93">
        <v>0</v>
      </c>
      <c r="E943" s="93" t="s">
        <v>3798</v>
      </c>
      <c r="F943" s="93" t="s">
        <v>3780</v>
      </c>
      <c r="G943" s="93">
        <v>3</v>
      </c>
    </row>
    <row r="944" spans="1:7">
      <c r="A944" s="93" t="s">
        <v>3777</v>
      </c>
      <c r="B944" s="93" t="s">
        <v>2996</v>
      </c>
      <c r="C944" s="93"/>
      <c r="D944" s="93">
        <v>0</v>
      </c>
      <c r="E944" s="93" t="s">
        <v>3787</v>
      </c>
      <c r="F944" s="93" t="s">
        <v>3780</v>
      </c>
      <c r="G944" s="93">
        <v>3</v>
      </c>
    </row>
    <row r="945" spans="1:7">
      <c r="A945" s="93" t="s">
        <v>3777</v>
      </c>
      <c r="B945" s="93" t="s">
        <v>4630</v>
      </c>
      <c r="C945" s="93"/>
      <c r="D945" s="93">
        <v>0</v>
      </c>
      <c r="E945" s="93" t="s">
        <v>3798</v>
      </c>
      <c r="F945" s="93" t="s">
        <v>3780</v>
      </c>
      <c r="G945" s="93">
        <v>3</v>
      </c>
    </row>
    <row r="946" spans="1:7">
      <c r="A946" s="93" t="s">
        <v>3777</v>
      </c>
      <c r="B946" s="93" t="s">
        <v>4631</v>
      </c>
      <c r="C946" s="93"/>
      <c r="D946" s="93">
        <v>0</v>
      </c>
      <c r="E946" s="93" t="s">
        <v>3787</v>
      </c>
      <c r="F946" s="93" t="s">
        <v>3780</v>
      </c>
      <c r="G946" s="93">
        <v>3</v>
      </c>
    </row>
    <row r="947" spans="1:7">
      <c r="A947" s="93" t="s">
        <v>3777</v>
      </c>
      <c r="B947" s="93" t="s">
        <v>4632</v>
      </c>
      <c r="C947" s="93"/>
      <c r="D947" s="93">
        <v>0</v>
      </c>
      <c r="E947" s="93" t="s">
        <v>3798</v>
      </c>
      <c r="F947" s="93" t="s">
        <v>3780</v>
      </c>
      <c r="G947" s="93">
        <v>3</v>
      </c>
    </row>
    <row r="948" spans="1:7">
      <c r="A948" s="93" t="s">
        <v>3777</v>
      </c>
      <c r="B948" s="93" t="s">
        <v>4633</v>
      </c>
      <c r="C948" s="93"/>
      <c r="D948" s="93">
        <v>0</v>
      </c>
      <c r="E948" s="93" t="s">
        <v>3798</v>
      </c>
      <c r="F948" s="93" t="s">
        <v>3780</v>
      </c>
      <c r="G948" s="93">
        <v>3</v>
      </c>
    </row>
    <row r="949" spans="1:7">
      <c r="A949" s="93" t="s">
        <v>3777</v>
      </c>
      <c r="B949" s="93" t="s">
        <v>4634</v>
      </c>
      <c r="C949" s="93"/>
      <c r="D949" s="93">
        <v>0</v>
      </c>
      <c r="E949" s="93" t="s">
        <v>3798</v>
      </c>
      <c r="F949" s="93" t="s">
        <v>3780</v>
      </c>
      <c r="G949" s="93">
        <v>3</v>
      </c>
    </row>
    <row r="950" spans="1:7">
      <c r="A950" s="93" t="s">
        <v>3777</v>
      </c>
      <c r="B950" s="93" t="s">
        <v>4635</v>
      </c>
      <c r="C950" s="93"/>
      <c r="D950" s="93">
        <v>0</v>
      </c>
      <c r="E950" s="93" t="s">
        <v>3798</v>
      </c>
      <c r="F950" s="93" t="s">
        <v>3780</v>
      </c>
      <c r="G950" s="93">
        <v>3</v>
      </c>
    </row>
    <row r="951" spans="1:7">
      <c r="A951" s="93" t="s">
        <v>3777</v>
      </c>
      <c r="B951" s="93" t="s">
        <v>4636</v>
      </c>
      <c r="C951" s="93"/>
      <c r="D951" s="93">
        <v>0</v>
      </c>
      <c r="E951" s="93" t="s">
        <v>3798</v>
      </c>
      <c r="F951" s="93" t="s">
        <v>3780</v>
      </c>
      <c r="G951" s="93">
        <v>3</v>
      </c>
    </row>
    <row r="952" spans="1:7">
      <c r="A952" s="93" t="s">
        <v>3777</v>
      </c>
      <c r="B952" s="93" t="s">
        <v>2998</v>
      </c>
      <c r="C952" s="93"/>
      <c r="D952" s="93">
        <v>0</v>
      </c>
      <c r="E952" s="93" t="s">
        <v>3803</v>
      </c>
      <c r="F952" s="93" t="s">
        <v>3780</v>
      </c>
      <c r="G952" s="93">
        <v>3</v>
      </c>
    </row>
    <row r="953" spans="1:7">
      <c r="A953" s="93" t="s">
        <v>3777</v>
      </c>
      <c r="B953" s="93" t="s">
        <v>4637</v>
      </c>
      <c r="C953" s="93"/>
      <c r="D953" s="93">
        <v>0</v>
      </c>
      <c r="E953" s="93" t="s">
        <v>3802</v>
      </c>
      <c r="F953" s="93" t="s">
        <v>3780</v>
      </c>
      <c r="G953" s="93">
        <v>3</v>
      </c>
    </row>
    <row r="954" spans="1:7">
      <c r="A954" s="93" t="s">
        <v>3777</v>
      </c>
      <c r="B954" s="93" t="s">
        <v>3000</v>
      </c>
      <c r="C954" s="93"/>
      <c r="D954" s="93">
        <v>0</v>
      </c>
      <c r="E954" s="93" t="s">
        <v>3847</v>
      </c>
      <c r="F954" s="93" t="s">
        <v>3780</v>
      </c>
      <c r="G954" s="93">
        <v>3</v>
      </c>
    </row>
    <row r="955" spans="1:7">
      <c r="A955" s="93" t="s">
        <v>3777</v>
      </c>
      <c r="B955" s="93" t="s">
        <v>4638</v>
      </c>
      <c r="C955" s="93"/>
      <c r="D955" s="93">
        <v>0</v>
      </c>
      <c r="E955" s="93" t="s">
        <v>3787</v>
      </c>
      <c r="F955" s="93" t="s">
        <v>3780</v>
      </c>
      <c r="G955" s="93">
        <v>3</v>
      </c>
    </row>
    <row r="956" spans="1:7">
      <c r="A956" s="93" t="s">
        <v>3777</v>
      </c>
      <c r="B956" s="93" t="s">
        <v>4639</v>
      </c>
      <c r="C956" s="93"/>
      <c r="D956" s="93">
        <v>0</v>
      </c>
      <c r="E956" s="93" t="s">
        <v>3787</v>
      </c>
      <c r="F956" s="93" t="s">
        <v>3780</v>
      </c>
      <c r="G956" s="93">
        <v>3</v>
      </c>
    </row>
    <row r="957" spans="1:7">
      <c r="A957" s="93" t="s">
        <v>3777</v>
      </c>
      <c r="B957" s="93" t="s">
        <v>4640</v>
      </c>
      <c r="C957" s="93"/>
      <c r="D957" s="93">
        <v>0</v>
      </c>
      <c r="E957" s="93" t="s">
        <v>3798</v>
      </c>
      <c r="F957" s="93" t="s">
        <v>3780</v>
      </c>
      <c r="G957" s="93">
        <v>3</v>
      </c>
    </row>
    <row r="958" spans="1:7">
      <c r="A958" s="93" t="s">
        <v>3777</v>
      </c>
      <c r="B958" s="93" t="s">
        <v>4641</v>
      </c>
      <c r="C958" s="93"/>
      <c r="D958" s="93">
        <v>0</v>
      </c>
      <c r="E958" s="93" t="s">
        <v>3798</v>
      </c>
      <c r="F958" s="93" t="s">
        <v>3780</v>
      </c>
      <c r="G958" s="93">
        <v>3</v>
      </c>
    </row>
    <row r="959" spans="1:7">
      <c r="A959" s="93" t="s">
        <v>3777</v>
      </c>
      <c r="B959" s="93" t="s">
        <v>4642</v>
      </c>
      <c r="C959" s="93"/>
      <c r="D959" s="93">
        <v>0</v>
      </c>
      <c r="E959" s="93" t="s">
        <v>3798</v>
      </c>
      <c r="F959" s="93" t="s">
        <v>3780</v>
      </c>
      <c r="G959" s="93">
        <v>3</v>
      </c>
    </row>
    <row r="960" spans="1:7">
      <c r="A960" s="93" t="s">
        <v>3777</v>
      </c>
      <c r="B960" s="93" t="s">
        <v>4643</v>
      </c>
      <c r="C960" s="93"/>
      <c r="D960" s="93">
        <v>0</v>
      </c>
      <c r="E960" s="93" t="s">
        <v>3798</v>
      </c>
      <c r="F960" s="93" t="s">
        <v>3780</v>
      </c>
      <c r="G960" s="93">
        <v>3</v>
      </c>
    </row>
    <row r="961" spans="1:7">
      <c r="A961" s="93" t="s">
        <v>3777</v>
      </c>
      <c r="B961" s="93" t="s">
        <v>4644</v>
      </c>
      <c r="C961" s="93"/>
      <c r="D961" s="93">
        <v>0</v>
      </c>
      <c r="E961" s="93" t="s">
        <v>3798</v>
      </c>
      <c r="F961" s="93" t="s">
        <v>3780</v>
      </c>
      <c r="G961" s="93">
        <v>3</v>
      </c>
    </row>
    <row r="962" spans="1:7">
      <c r="A962" s="93" t="s">
        <v>3777</v>
      </c>
      <c r="B962" s="93" t="s">
        <v>4645</v>
      </c>
      <c r="C962" s="93"/>
      <c r="D962" s="93">
        <v>0</v>
      </c>
      <c r="E962" s="93" t="s">
        <v>3798</v>
      </c>
      <c r="F962" s="93" t="s">
        <v>3780</v>
      </c>
      <c r="G962" s="93">
        <v>3</v>
      </c>
    </row>
    <row r="963" spans="1:7">
      <c r="A963" s="93" t="s">
        <v>3777</v>
      </c>
      <c r="B963" s="93" t="s">
        <v>4646</v>
      </c>
      <c r="C963" s="93"/>
      <c r="D963" s="93">
        <v>0</v>
      </c>
      <c r="E963" s="93" t="s">
        <v>3798</v>
      </c>
      <c r="F963" s="93" t="s">
        <v>3780</v>
      </c>
      <c r="G963" s="93">
        <v>3</v>
      </c>
    </row>
    <row r="964" spans="1:7">
      <c r="A964" s="93" t="s">
        <v>3777</v>
      </c>
      <c r="B964" s="93" t="s">
        <v>4647</v>
      </c>
      <c r="C964" s="93"/>
      <c r="D964" s="93">
        <v>0</v>
      </c>
      <c r="E964" s="93" t="s">
        <v>3798</v>
      </c>
      <c r="F964" s="93" t="s">
        <v>3780</v>
      </c>
      <c r="G964" s="93">
        <v>3</v>
      </c>
    </row>
    <row r="965" spans="1:7">
      <c r="A965" s="93" t="s">
        <v>3777</v>
      </c>
      <c r="B965" s="93" t="s">
        <v>4648</v>
      </c>
      <c r="C965" s="93"/>
      <c r="D965" s="93">
        <v>0</v>
      </c>
      <c r="E965" s="93" t="s">
        <v>3798</v>
      </c>
      <c r="F965" s="93" t="s">
        <v>3780</v>
      </c>
      <c r="G965" s="93">
        <v>3</v>
      </c>
    </row>
    <row r="966" spans="1:7">
      <c r="A966" s="93" t="s">
        <v>3777</v>
      </c>
      <c r="B966" s="93" t="s">
        <v>4649</v>
      </c>
      <c r="C966" s="93"/>
      <c r="D966" s="93">
        <v>0</v>
      </c>
      <c r="E966" s="93" t="s">
        <v>3798</v>
      </c>
      <c r="F966" s="93" t="s">
        <v>3780</v>
      </c>
      <c r="G966" s="93">
        <v>3</v>
      </c>
    </row>
    <row r="967" spans="1:7">
      <c r="A967" s="93" t="s">
        <v>3777</v>
      </c>
      <c r="B967" s="93" t="s">
        <v>4650</v>
      </c>
      <c r="C967" s="93"/>
      <c r="D967" s="93">
        <v>0</v>
      </c>
      <c r="E967" s="93" t="s">
        <v>3798</v>
      </c>
      <c r="F967" s="93" t="s">
        <v>3780</v>
      </c>
      <c r="G967" s="93">
        <v>3</v>
      </c>
    </row>
    <row r="968" spans="1:7">
      <c r="A968" s="93" t="s">
        <v>3777</v>
      </c>
      <c r="B968" s="93" t="s">
        <v>4651</v>
      </c>
      <c r="C968" s="93"/>
      <c r="D968" s="93">
        <v>0</v>
      </c>
      <c r="E968" s="93" t="s">
        <v>3798</v>
      </c>
      <c r="F968" s="93" t="s">
        <v>3780</v>
      </c>
      <c r="G968" s="93">
        <v>3</v>
      </c>
    </row>
    <row r="969" spans="1:7">
      <c r="A969" s="93" t="s">
        <v>3777</v>
      </c>
      <c r="B969" s="93" t="s">
        <v>4652</v>
      </c>
      <c r="C969" s="93"/>
      <c r="D969" s="93">
        <v>0</v>
      </c>
      <c r="E969" s="93" t="s">
        <v>3798</v>
      </c>
      <c r="F969" s="93" t="s">
        <v>3780</v>
      </c>
      <c r="G969" s="93">
        <v>3</v>
      </c>
    </row>
    <row r="970" spans="1:7">
      <c r="A970" s="93" t="s">
        <v>3777</v>
      </c>
      <c r="B970" s="93" t="s">
        <v>4653</v>
      </c>
      <c r="C970" s="93"/>
      <c r="D970" s="93">
        <v>0</v>
      </c>
      <c r="E970" s="93" t="s">
        <v>3798</v>
      </c>
      <c r="F970" s="93" t="s">
        <v>3780</v>
      </c>
      <c r="G970" s="93">
        <v>3</v>
      </c>
    </row>
    <row r="971" spans="1:7">
      <c r="A971" s="93" t="s">
        <v>3777</v>
      </c>
      <c r="B971" s="93" t="s">
        <v>4654</v>
      </c>
      <c r="C971" s="93"/>
      <c r="D971" s="93">
        <v>0</v>
      </c>
      <c r="E971" s="93" t="s">
        <v>3798</v>
      </c>
      <c r="F971" s="93" t="s">
        <v>3780</v>
      </c>
      <c r="G971" s="93">
        <v>3</v>
      </c>
    </row>
    <row r="972" spans="1:7">
      <c r="A972" s="93" t="s">
        <v>3777</v>
      </c>
      <c r="B972" s="93" t="s">
        <v>4655</v>
      </c>
      <c r="C972" s="93"/>
      <c r="D972" s="93">
        <v>0</v>
      </c>
      <c r="E972" s="93" t="s">
        <v>3798</v>
      </c>
      <c r="F972" s="93" t="s">
        <v>3780</v>
      </c>
      <c r="G972" s="93">
        <v>3</v>
      </c>
    </row>
    <row r="973" spans="1:7">
      <c r="A973" s="93" t="s">
        <v>3777</v>
      </c>
      <c r="B973" s="93" t="s">
        <v>4656</v>
      </c>
      <c r="C973" s="93"/>
      <c r="D973" s="93">
        <v>0</v>
      </c>
      <c r="E973" s="93" t="s">
        <v>3798</v>
      </c>
      <c r="F973" s="93" t="s">
        <v>3780</v>
      </c>
      <c r="G973" s="93">
        <v>3</v>
      </c>
    </row>
    <row r="974" spans="1:7">
      <c r="A974" s="93" t="s">
        <v>3777</v>
      </c>
      <c r="B974" s="93" t="s">
        <v>4657</v>
      </c>
      <c r="C974" s="93"/>
      <c r="D974" s="93">
        <v>0</v>
      </c>
      <c r="E974" s="93" t="s">
        <v>3798</v>
      </c>
      <c r="F974" s="93" t="s">
        <v>3780</v>
      </c>
      <c r="G974" s="93">
        <v>3</v>
      </c>
    </row>
    <row r="975" spans="1:7">
      <c r="A975" s="93" t="s">
        <v>3777</v>
      </c>
      <c r="B975" s="93" t="s">
        <v>4658</v>
      </c>
      <c r="C975" s="93"/>
      <c r="D975" s="93">
        <v>0</v>
      </c>
      <c r="E975" s="93" t="s">
        <v>3798</v>
      </c>
      <c r="F975" s="93" t="s">
        <v>3780</v>
      </c>
      <c r="G975" s="93">
        <v>3</v>
      </c>
    </row>
    <row r="976" spans="1:7">
      <c r="A976" s="93" t="s">
        <v>3777</v>
      </c>
      <c r="B976" s="93" t="s">
        <v>4659</v>
      </c>
      <c r="C976" s="93"/>
      <c r="D976" s="93">
        <v>0</v>
      </c>
      <c r="E976" s="93" t="s">
        <v>3798</v>
      </c>
      <c r="F976" s="93" t="s">
        <v>3780</v>
      </c>
      <c r="G976" s="93">
        <v>3</v>
      </c>
    </row>
    <row r="977" spans="1:7">
      <c r="A977" s="93" t="s">
        <v>3777</v>
      </c>
      <c r="B977" s="93" t="s">
        <v>4660</v>
      </c>
      <c r="C977" s="93"/>
      <c r="D977" s="93">
        <v>0</v>
      </c>
      <c r="E977" s="93" t="s">
        <v>3798</v>
      </c>
      <c r="F977" s="93" t="s">
        <v>3780</v>
      </c>
      <c r="G977" s="93">
        <v>3</v>
      </c>
    </row>
    <row r="978" spans="1:7">
      <c r="A978" s="93" t="s">
        <v>3777</v>
      </c>
      <c r="B978" s="93" t="s">
        <v>4661</v>
      </c>
      <c r="C978" s="93"/>
      <c r="D978" s="93">
        <v>0</v>
      </c>
      <c r="E978" s="93" t="s">
        <v>3798</v>
      </c>
      <c r="F978" s="93" t="s">
        <v>3780</v>
      </c>
      <c r="G978" s="93">
        <v>3</v>
      </c>
    </row>
    <row r="979" spans="1:7">
      <c r="A979" s="93" t="s">
        <v>3777</v>
      </c>
      <c r="B979" s="93" t="s">
        <v>4662</v>
      </c>
      <c r="C979" s="93"/>
      <c r="D979" s="93">
        <v>0</v>
      </c>
      <c r="E979" s="93" t="s">
        <v>3798</v>
      </c>
      <c r="F979" s="93" t="s">
        <v>3780</v>
      </c>
      <c r="G979" s="93">
        <v>3</v>
      </c>
    </row>
    <row r="980" spans="1:7">
      <c r="A980" s="93" t="s">
        <v>3777</v>
      </c>
      <c r="B980" s="93" t="s">
        <v>4663</v>
      </c>
      <c r="C980" s="93"/>
      <c r="D980" s="93">
        <v>0</v>
      </c>
      <c r="E980" s="93" t="s">
        <v>3798</v>
      </c>
      <c r="F980" s="93" t="s">
        <v>3780</v>
      </c>
      <c r="G980" s="93">
        <v>3</v>
      </c>
    </row>
    <row r="981" spans="1:7">
      <c r="A981" s="93" t="s">
        <v>3777</v>
      </c>
      <c r="B981" s="93" t="s">
        <v>4664</v>
      </c>
      <c r="C981" s="93"/>
      <c r="D981" s="93">
        <v>0</v>
      </c>
      <c r="E981" s="93" t="s">
        <v>3798</v>
      </c>
      <c r="F981" s="93" t="s">
        <v>3780</v>
      </c>
      <c r="G981" s="93">
        <v>3</v>
      </c>
    </row>
    <row r="982" spans="1:7">
      <c r="A982" s="93" t="s">
        <v>3777</v>
      </c>
      <c r="B982" s="93" t="s">
        <v>4665</v>
      </c>
      <c r="C982" s="93"/>
      <c r="D982" s="93">
        <v>0</v>
      </c>
      <c r="E982" s="93" t="s">
        <v>3798</v>
      </c>
      <c r="F982" s="93" t="s">
        <v>3780</v>
      </c>
      <c r="G982" s="93">
        <v>3</v>
      </c>
    </row>
    <row r="983" spans="1:7">
      <c r="A983" s="93" t="s">
        <v>3777</v>
      </c>
      <c r="B983" s="93" t="s">
        <v>4666</v>
      </c>
      <c r="C983" s="93"/>
      <c r="D983" s="93">
        <v>0</v>
      </c>
      <c r="E983" s="93" t="s">
        <v>3798</v>
      </c>
      <c r="F983" s="93" t="s">
        <v>3780</v>
      </c>
      <c r="G983" s="93">
        <v>3</v>
      </c>
    </row>
    <row r="984" spans="1:7">
      <c r="A984" s="93" t="s">
        <v>3777</v>
      </c>
      <c r="B984" s="93" t="s">
        <v>4667</v>
      </c>
      <c r="C984" s="93"/>
      <c r="D984" s="93">
        <v>0</v>
      </c>
      <c r="E984" s="93" t="s">
        <v>3798</v>
      </c>
      <c r="F984" s="93" t="s">
        <v>3780</v>
      </c>
      <c r="G984" s="93">
        <v>3</v>
      </c>
    </row>
    <row r="985" spans="1:7">
      <c r="A985" s="93" t="s">
        <v>3777</v>
      </c>
      <c r="B985" s="93" t="s">
        <v>4668</v>
      </c>
      <c r="C985" s="93"/>
      <c r="D985" s="93">
        <v>0</v>
      </c>
      <c r="E985" s="93" t="s">
        <v>3798</v>
      </c>
      <c r="F985" s="93" t="s">
        <v>3780</v>
      </c>
      <c r="G985" s="93">
        <v>3</v>
      </c>
    </row>
    <row r="986" spans="1:7">
      <c r="A986" s="93" t="s">
        <v>3777</v>
      </c>
      <c r="B986" s="93" t="s">
        <v>4669</v>
      </c>
      <c r="C986" s="93"/>
      <c r="D986" s="93">
        <v>0</v>
      </c>
      <c r="E986" s="93" t="s">
        <v>3798</v>
      </c>
      <c r="F986" s="93" t="s">
        <v>3780</v>
      </c>
      <c r="G986" s="93">
        <v>3</v>
      </c>
    </row>
    <row r="987" spans="1:7">
      <c r="A987" s="93" t="s">
        <v>3777</v>
      </c>
      <c r="B987" s="93" t="s">
        <v>4670</v>
      </c>
      <c r="C987" s="93"/>
      <c r="D987" s="93">
        <v>0</v>
      </c>
      <c r="E987" s="93" t="s">
        <v>3798</v>
      </c>
      <c r="F987" s="93" t="s">
        <v>3780</v>
      </c>
      <c r="G987" s="93">
        <v>3</v>
      </c>
    </row>
    <row r="988" spans="1:7">
      <c r="A988" s="93" t="s">
        <v>3777</v>
      </c>
      <c r="B988" s="93" t="s">
        <v>4671</v>
      </c>
      <c r="C988" s="93"/>
      <c r="D988" s="93">
        <v>0</v>
      </c>
      <c r="E988" s="93" t="s">
        <v>3798</v>
      </c>
      <c r="F988" s="93" t="s">
        <v>3780</v>
      </c>
      <c r="G988" s="93">
        <v>3</v>
      </c>
    </row>
    <row r="989" spans="1:7">
      <c r="A989" s="93" t="s">
        <v>3777</v>
      </c>
      <c r="B989" s="93" t="s">
        <v>4672</v>
      </c>
      <c r="C989" s="93"/>
      <c r="D989" s="93">
        <v>0</v>
      </c>
      <c r="E989" s="93" t="s">
        <v>3798</v>
      </c>
      <c r="F989" s="93" t="s">
        <v>3780</v>
      </c>
      <c r="G989" s="93">
        <v>3</v>
      </c>
    </row>
    <row r="990" spans="1:7">
      <c r="A990" s="93" t="s">
        <v>3777</v>
      </c>
      <c r="B990" s="93" t="s">
        <v>4673</v>
      </c>
      <c r="C990" s="93"/>
      <c r="D990" s="93">
        <v>0</v>
      </c>
      <c r="E990" s="93" t="s">
        <v>3798</v>
      </c>
      <c r="F990" s="93" t="s">
        <v>3780</v>
      </c>
      <c r="G990" s="93">
        <v>3</v>
      </c>
    </row>
    <row r="991" spans="1:7">
      <c r="A991" s="93" t="s">
        <v>3777</v>
      </c>
      <c r="B991" s="93" t="s">
        <v>4674</v>
      </c>
      <c r="C991" s="93"/>
      <c r="D991" s="93">
        <v>0</v>
      </c>
      <c r="E991" s="93" t="s">
        <v>1157</v>
      </c>
      <c r="F991" s="93" t="s">
        <v>3780</v>
      </c>
      <c r="G991" s="93">
        <v>3</v>
      </c>
    </row>
    <row r="992" spans="1:7">
      <c r="A992" s="93" t="s">
        <v>3777</v>
      </c>
      <c r="B992" s="93" t="s">
        <v>4675</v>
      </c>
      <c r="C992" s="93"/>
      <c r="D992" s="93">
        <v>0</v>
      </c>
      <c r="E992" s="93" t="s">
        <v>1157</v>
      </c>
      <c r="F992" s="93" t="s">
        <v>3780</v>
      </c>
      <c r="G992" s="93">
        <v>3</v>
      </c>
    </row>
    <row r="993" spans="1:7">
      <c r="A993" s="93" t="s">
        <v>3777</v>
      </c>
      <c r="B993" s="93" t="s">
        <v>3003</v>
      </c>
      <c r="C993" s="93"/>
      <c r="D993" s="93">
        <v>0</v>
      </c>
      <c r="E993" s="93" t="s">
        <v>1157</v>
      </c>
      <c r="F993" s="93" t="s">
        <v>3780</v>
      </c>
      <c r="G993" s="93">
        <v>3</v>
      </c>
    </row>
    <row r="994" spans="1:7">
      <c r="A994" s="93" t="s">
        <v>3777</v>
      </c>
      <c r="B994" s="93" t="s">
        <v>3004</v>
      </c>
      <c r="C994" s="93"/>
      <c r="D994" s="93">
        <v>0</v>
      </c>
      <c r="E994" s="93" t="s">
        <v>1157</v>
      </c>
      <c r="F994" s="93" t="s">
        <v>3780</v>
      </c>
      <c r="G994" s="93">
        <v>3</v>
      </c>
    </row>
    <row r="995" spans="1:7">
      <c r="A995" s="93" t="s">
        <v>3777</v>
      </c>
      <c r="B995" s="93" t="s">
        <v>4676</v>
      </c>
      <c r="C995" s="93"/>
      <c r="D995" s="93">
        <v>0</v>
      </c>
      <c r="E995" s="93" t="s">
        <v>1157</v>
      </c>
      <c r="F995" s="93" t="s">
        <v>3780</v>
      </c>
      <c r="G995" s="93">
        <v>3</v>
      </c>
    </row>
    <row r="996" spans="1:7">
      <c r="A996" s="93" t="s">
        <v>3777</v>
      </c>
      <c r="B996" s="93" t="s">
        <v>4677</v>
      </c>
      <c r="C996" s="93"/>
      <c r="D996" s="93">
        <v>0</v>
      </c>
      <c r="E996" s="93" t="s">
        <v>3791</v>
      </c>
      <c r="F996" s="93" t="s">
        <v>3780</v>
      </c>
      <c r="G996" s="93">
        <v>3</v>
      </c>
    </row>
    <row r="997" spans="1:7">
      <c r="A997" s="93" t="s">
        <v>3777</v>
      </c>
      <c r="B997" s="93" t="s">
        <v>4678</v>
      </c>
      <c r="C997" s="93"/>
      <c r="D997" s="93">
        <v>0</v>
      </c>
      <c r="E997" s="93" t="s">
        <v>3798</v>
      </c>
      <c r="F997" s="93" t="s">
        <v>3780</v>
      </c>
      <c r="G997" s="93">
        <v>3</v>
      </c>
    </row>
    <row r="998" spans="1:7">
      <c r="A998" s="93" t="s">
        <v>3777</v>
      </c>
      <c r="B998" s="93" t="s">
        <v>4679</v>
      </c>
      <c r="C998" s="93"/>
      <c r="D998" s="93">
        <v>0</v>
      </c>
      <c r="E998" s="93" t="s">
        <v>3798</v>
      </c>
      <c r="F998" s="93" t="s">
        <v>3780</v>
      </c>
      <c r="G998" s="93">
        <v>3</v>
      </c>
    </row>
    <row r="999" spans="1:7">
      <c r="A999" s="93" t="s">
        <v>3777</v>
      </c>
      <c r="B999" s="93" t="s">
        <v>4680</v>
      </c>
      <c r="C999" s="93"/>
      <c r="D999" s="93">
        <v>0</v>
      </c>
      <c r="E999" s="93" t="s">
        <v>3798</v>
      </c>
      <c r="F999" s="93" t="s">
        <v>3780</v>
      </c>
      <c r="G999" s="93">
        <v>3</v>
      </c>
    </row>
    <row r="1000" spans="1:7">
      <c r="A1000" s="93" t="s">
        <v>3777</v>
      </c>
      <c r="B1000" s="93" t="s">
        <v>4681</v>
      </c>
      <c r="C1000" s="93"/>
      <c r="D1000" s="93">
        <v>0</v>
      </c>
      <c r="E1000" s="93" t="s">
        <v>3798</v>
      </c>
      <c r="F1000" s="93" t="s">
        <v>3780</v>
      </c>
      <c r="G1000" s="93">
        <v>3</v>
      </c>
    </row>
    <row r="1001" spans="1:7">
      <c r="A1001" s="93" t="s">
        <v>3777</v>
      </c>
      <c r="B1001" s="93" t="s">
        <v>4682</v>
      </c>
      <c r="C1001" s="93"/>
      <c r="D1001" s="93">
        <v>0</v>
      </c>
      <c r="E1001" s="93" t="s">
        <v>3798</v>
      </c>
      <c r="F1001" s="93" t="s">
        <v>3780</v>
      </c>
      <c r="G1001" s="93">
        <v>3</v>
      </c>
    </row>
    <row r="1002" spans="1:7">
      <c r="A1002" s="93" t="s">
        <v>3777</v>
      </c>
      <c r="B1002" s="93" t="s">
        <v>4683</v>
      </c>
      <c r="C1002" s="93"/>
      <c r="D1002" s="93">
        <v>0</v>
      </c>
      <c r="E1002" s="93" t="s">
        <v>3798</v>
      </c>
      <c r="F1002" s="93" t="s">
        <v>3780</v>
      </c>
      <c r="G1002" s="93">
        <v>3</v>
      </c>
    </row>
    <row r="1003" spans="1:7">
      <c r="A1003" s="93" t="s">
        <v>3777</v>
      </c>
      <c r="B1003" s="93" t="s">
        <v>4684</v>
      </c>
      <c r="C1003" s="93"/>
      <c r="D1003" s="93">
        <v>0</v>
      </c>
      <c r="E1003" s="93" t="s">
        <v>3798</v>
      </c>
      <c r="F1003" s="93" t="s">
        <v>3780</v>
      </c>
      <c r="G1003" s="93">
        <v>3</v>
      </c>
    </row>
    <row r="1004" spans="1:7">
      <c r="A1004" s="93" t="s">
        <v>3777</v>
      </c>
      <c r="B1004" s="93" t="s">
        <v>4685</v>
      </c>
      <c r="C1004" s="93"/>
      <c r="D1004" s="93">
        <v>0</v>
      </c>
      <c r="E1004" s="93" t="s">
        <v>3798</v>
      </c>
      <c r="F1004" s="93" t="s">
        <v>3780</v>
      </c>
      <c r="G1004" s="93">
        <v>3</v>
      </c>
    </row>
    <row r="1005" spans="1:7">
      <c r="A1005" s="93" t="s">
        <v>3777</v>
      </c>
      <c r="B1005" s="93" t="s">
        <v>4686</v>
      </c>
      <c r="C1005" s="93"/>
      <c r="D1005" s="93">
        <v>0</v>
      </c>
      <c r="E1005" s="93" t="s">
        <v>3798</v>
      </c>
      <c r="F1005" s="93" t="s">
        <v>3780</v>
      </c>
      <c r="G1005" s="93">
        <v>3</v>
      </c>
    </row>
    <row r="1006" spans="1:7">
      <c r="A1006" s="93" t="s">
        <v>3777</v>
      </c>
      <c r="B1006" s="93" t="s">
        <v>4687</v>
      </c>
      <c r="C1006" s="93"/>
      <c r="D1006" s="93">
        <v>0</v>
      </c>
      <c r="E1006" s="93" t="s">
        <v>3798</v>
      </c>
      <c r="F1006" s="93" t="s">
        <v>3780</v>
      </c>
      <c r="G1006" s="93">
        <v>3</v>
      </c>
    </row>
    <row r="1007" spans="1:7">
      <c r="A1007" s="93" t="s">
        <v>3777</v>
      </c>
      <c r="B1007" s="93" t="s">
        <v>4688</v>
      </c>
      <c r="C1007" s="93"/>
      <c r="D1007" s="93">
        <v>0</v>
      </c>
      <c r="E1007" s="93" t="s">
        <v>3798</v>
      </c>
      <c r="F1007" s="93" t="s">
        <v>3780</v>
      </c>
      <c r="G1007" s="93">
        <v>3</v>
      </c>
    </row>
    <row r="1008" spans="1:7">
      <c r="A1008" s="93" t="s">
        <v>3777</v>
      </c>
      <c r="B1008" s="93" t="s">
        <v>4689</v>
      </c>
      <c r="C1008" s="93"/>
      <c r="D1008" s="93">
        <v>0</v>
      </c>
      <c r="E1008" s="93" t="s">
        <v>3798</v>
      </c>
      <c r="F1008" s="93" t="s">
        <v>3780</v>
      </c>
      <c r="G1008" s="93">
        <v>3</v>
      </c>
    </row>
    <row r="1009" spans="1:7">
      <c r="A1009" s="93" t="s">
        <v>3777</v>
      </c>
      <c r="B1009" s="93" t="s">
        <v>4690</v>
      </c>
      <c r="C1009" s="93"/>
      <c r="D1009" s="93">
        <v>0</v>
      </c>
      <c r="E1009" s="93" t="s">
        <v>3791</v>
      </c>
      <c r="F1009" s="93" t="s">
        <v>3780</v>
      </c>
      <c r="G1009" s="93">
        <v>3</v>
      </c>
    </row>
    <row r="1010" spans="1:7">
      <c r="A1010" s="93" t="s">
        <v>3777</v>
      </c>
      <c r="B1010" s="93" t="s">
        <v>4691</v>
      </c>
      <c r="C1010" s="93"/>
      <c r="D1010" s="93">
        <v>0</v>
      </c>
      <c r="E1010" s="93" t="s">
        <v>3796</v>
      </c>
      <c r="F1010" s="93" t="s">
        <v>3780</v>
      </c>
      <c r="G1010" s="93">
        <v>3</v>
      </c>
    </row>
    <row r="1011" spans="1:7">
      <c r="A1011" s="93" t="s">
        <v>3777</v>
      </c>
      <c r="B1011" s="93" t="s">
        <v>4692</v>
      </c>
      <c r="C1011" s="93"/>
      <c r="D1011" s="93">
        <v>0</v>
      </c>
      <c r="E1011" s="93" t="s">
        <v>1157</v>
      </c>
      <c r="F1011" s="93" t="s">
        <v>3780</v>
      </c>
      <c r="G1011" s="93">
        <v>3</v>
      </c>
    </row>
    <row r="1012" spans="1:7">
      <c r="A1012" s="93" t="s">
        <v>3777</v>
      </c>
      <c r="B1012" s="93" t="s">
        <v>4693</v>
      </c>
      <c r="C1012" s="93"/>
      <c r="D1012" s="93">
        <v>0</v>
      </c>
      <c r="E1012" s="93" t="s">
        <v>3798</v>
      </c>
      <c r="F1012" s="93" t="s">
        <v>3780</v>
      </c>
      <c r="G1012" s="93">
        <v>3</v>
      </c>
    </row>
    <row r="1013" spans="1:7">
      <c r="A1013" s="93" t="s">
        <v>3777</v>
      </c>
      <c r="B1013" s="93" t="s">
        <v>4694</v>
      </c>
      <c r="C1013" s="93"/>
      <c r="D1013" s="93">
        <v>0</v>
      </c>
      <c r="E1013" s="93" t="s">
        <v>3798</v>
      </c>
      <c r="F1013" s="93" t="s">
        <v>3780</v>
      </c>
      <c r="G1013" s="93">
        <v>3</v>
      </c>
    </row>
    <row r="1014" spans="1:7">
      <c r="A1014" s="93" t="s">
        <v>3777</v>
      </c>
      <c r="B1014" s="93" t="s">
        <v>4695</v>
      </c>
      <c r="C1014" s="93"/>
      <c r="D1014" s="93">
        <v>0</v>
      </c>
      <c r="E1014" s="93" t="s">
        <v>3798</v>
      </c>
      <c r="F1014" s="93" t="s">
        <v>3780</v>
      </c>
      <c r="G1014" s="93">
        <v>3</v>
      </c>
    </row>
    <row r="1015" spans="1:7">
      <c r="A1015" s="93" t="s">
        <v>3777</v>
      </c>
      <c r="B1015" s="93" t="s">
        <v>4696</v>
      </c>
      <c r="C1015" s="93"/>
      <c r="D1015" s="93">
        <v>0</v>
      </c>
      <c r="E1015" s="93" t="s">
        <v>3798</v>
      </c>
      <c r="F1015" s="93" t="s">
        <v>3780</v>
      </c>
      <c r="G1015" s="93">
        <v>3</v>
      </c>
    </row>
    <row r="1016" spans="1:7">
      <c r="A1016" s="93" t="s">
        <v>3777</v>
      </c>
      <c r="B1016" s="93" t="s">
        <v>4697</v>
      </c>
      <c r="C1016" s="93"/>
      <c r="D1016" s="93">
        <v>0</v>
      </c>
      <c r="E1016" s="93" t="s">
        <v>3798</v>
      </c>
      <c r="F1016" s="93" t="s">
        <v>3780</v>
      </c>
      <c r="G1016" s="93">
        <v>3</v>
      </c>
    </row>
    <row r="1017" spans="1:7">
      <c r="A1017" s="93" t="s">
        <v>3777</v>
      </c>
      <c r="B1017" s="93" t="s">
        <v>4698</v>
      </c>
      <c r="C1017" s="93"/>
      <c r="D1017" s="93">
        <v>0</v>
      </c>
      <c r="E1017" s="93" t="s">
        <v>3798</v>
      </c>
      <c r="F1017" s="93" t="s">
        <v>3780</v>
      </c>
      <c r="G1017" s="93">
        <v>3</v>
      </c>
    </row>
    <row r="1018" spans="1:7">
      <c r="A1018" s="93" t="s">
        <v>3777</v>
      </c>
      <c r="B1018" s="93" t="s">
        <v>3012</v>
      </c>
      <c r="C1018" s="93"/>
      <c r="D1018" s="93">
        <v>0</v>
      </c>
      <c r="E1018" s="93" t="s">
        <v>3803</v>
      </c>
      <c r="F1018" s="93" t="s">
        <v>3780</v>
      </c>
      <c r="G1018" s="93">
        <v>3</v>
      </c>
    </row>
    <row r="1019" spans="1:7">
      <c r="A1019" s="93" t="s">
        <v>3777</v>
      </c>
      <c r="B1019" s="93" t="s">
        <v>3016</v>
      </c>
      <c r="C1019" s="93"/>
      <c r="D1019" s="93">
        <v>0</v>
      </c>
      <c r="E1019" s="93" t="s">
        <v>3789</v>
      </c>
      <c r="F1019" s="93" t="s">
        <v>3780</v>
      </c>
      <c r="G1019" s="93">
        <v>3</v>
      </c>
    </row>
    <row r="1020" spans="1:7">
      <c r="A1020" s="93" t="s">
        <v>3777</v>
      </c>
      <c r="B1020" s="93" t="s">
        <v>4699</v>
      </c>
      <c r="C1020" s="93"/>
      <c r="D1020" s="93">
        <v>0</v>
      </c>
      <c r="E1020" s="93" t="s">
        <v>3798</v>
      </c>
      <c r="F1020" s="93" t="s">
        <v>3780</v>
      </c>
      <c r="G1020" s="93">
        <v>3</v>
      </c>
    </row>
    <row r="1021" spans="1:7">
      <c r="A1021" s="93" t="s">
        <v>3777</v>
      </c>
      <c r="B1021" s="93" t="s">
        <v>4700</v>
      </c>
      <c r="C1021" s="93"/>
      <c r="D1021" s="93">
        <v>0</v>
      </c>
      <c r="E1021" s="93" t="s">
        <v>3798</v>
      </c>
      <c r="F1021" s="93" t="s">
        <v>3780</v>
      </c>
      <c r="G1021" s="93">
        <v>3</v>
      </c>
    </row>
    <row r="1022" spans="1:7">
      <c r="A1022" s="93" t="s">
        <v>3777</v>
      </c>
      <c r="B1022" s="93" t="s">
        <v>4701</v>
      </c>
      <c r="C1022" s="93"/>
      <c r="D1022" s="93">
        <v>0</v>
      </c>
      <c r="E1022" s="93" t="s">
        <v>3798</v>
      </c>
      <c r="F1022" s="93" t="s">
        <v>3780</v>
      </c>
      <c r="G1022" s="93">
        <v>3</v>
      </c>
    </row>
    <row r="1023" spans="1:7">
      <c r="A1023" s="93" t="s">
        <v>3777</v>
      </c>
      <c r="B1023" s="93" t="s">
        <v>4702</v>
      </c>
      <c r="C1023" s="93"/>
      <c r="D1023" s="93">
        <v>0</v>
      </c>
      <c r="E1023" s="93" t="s">
        <v>3798</v>
      </c>
      <c r="F1023" s="93" t="s">
        <v>3780</v>
      </c>
      <c r="G1023" s="93">
        <v>3</v>
      </c>
    </row>
    <row r="1024" spans="1:7">
      <c r="A1024" s="93" t="s">
        <v>3777</v>
      </c>
      <c r="B1024" s="93" t="s">
        <v>3019</v>
      </c>
      <c r="C1024" s="93"/>
      <c r="D1024" s="93">
        <v>0</v>
      </c>
      <c r="E1024" s="93" t="s">
        <v>3872</v>
      </c>
      <c r="F1024" s="93" t="s">
        <v>3780</v>
      </c>
      <c r="G1024" s="93">
        <v>3</v>
      </c>
    </row>
    <row r="1025" spans="1:7">
      <c r="A1025" s="93" t="s">
        <v>3777</v>
      </c>
      <c r="B1025" s="93" t="s">
        <v>4703</v>
      </c>
      <c r="C1025" s="93"/>
      <c r="D1025" s="93">
        <v>0</v>
      </c>
      <c r="E1025" s="93" t="s">
        <v>3798</v>
      </c>
      <c r="F1025" s="93" t="s">
        <v>3780</v>
      </c>
      <c r="G1025" s="93">
        <v>3</v>
      </c>
    </row>
    <row r="1026" spans="1:7">
      <c r="A1026" s="93" t="s">
        <v>3777</v>
      </c>
      <c r="B1026" s="93" t="s">
        <v>4704</v>
      </c>
      <c r="C1026" s="93"/>
      <c r="D1026" s="93">
        <v>0</v>
      </c>
      <c r="E1026" s="93" t="s">
        <v>3798</v>
      </c>
      <c r="F1026" s="93" t="s">
        <v>3780</v>
      </c>
      <c r="G1026" s="93">
        <v>3</v>
      </c>
    </row>
    <row r="1027" spans="1:7">
      <c r="A1027" s="93" t="s">
        <v>3777</v>
      </c>
      <c r="B1027" s="93" t="s">
        <v>4705</v>
      </c>
      <c r="C1027" s="93"/>
      <c r="D1027" s="93">
        <v>0</v>
      </c>
      <c r="E1027" s="93" t="s">
        <v>3798</v>
      </c>
      <c r="F1027" s="93" t="s">
        <v>3780</v>
      </c>
      <c r="G1027" s="93">
        <v>3</v>
      </c>
    </row>
    <row r="1028" spans="1:7">
      <c r="A1028" s="93" t="s">
        <v>3777</v>
      </c>
      <c r="B1028" s="93" t="s">
        <v>4706</v>
      </c>
      <c r="C1028" s="93"/>
      <c r="D1028" s="93">
        <v>0</v>
      </c>
      <c r="E1028" s="93" t="s">
        <v>3798</v>
      </c>
      <c r="F1028" s="93" t="s">
        <v>3780</v>
      </c>
      <c r="G1028" s="93">
        <v>3</v>
      </c>
    </row>
    <row r="1029" spans="1:7">
      <c r="A1029" s="93" t="s">
        <v>3777</v>
      </c>
      <c r="B1029" s="93" t="s">
        <v>4707</v>
      </c>
      <c r="C1029" s="93"/>
      <c r="D1029" s="93">
        <v>0</v>
      </c>
      <c r="E1029" s="93" t="s">
        <v>3798</v>
      </c>
      <c r="F1029" s="93" t="s">
        <v>3780</v>
      </c>
      <c r="G1029" s="93">
        <v>3</v>
      </c>
    </row>
    <row r="1030" spans="1:7">
      <c r="A1030" s="93" t="s">
        <v>3777</v>
      </c>
      <c r="B1030" s="93" t="s">
        <v>3021</v>
      </c>
      <c r="C1030" s="93"/>
      <c r="D1030" s="93">
        <v>0</v>
      </c>
      <c r="E1030" s="93" t="s">
        <v>3847</v>
      </c>
      <c r="F1030" s="93" t="s">
        <v>3780</v>
      </c>
      <c r="G1030" s="93">
        <v>3</v>
      </c>
    </row>
    <row r="1031" spans="1:7">
      <c r="A1031" s="93" t="s">
        <v>3777</v>
      </c>
      <c r="B1031" s="93" t="s">
        <v>4708</v>
      </c>
      <c r="C1031" s="93"/>
      <c r="D1031" s="93">
        <v>0</v>
      </c>
      <c r="E1031" s="93" t="s">
        <v>3798</v>
      </c>
      <c r="F1031" s="93" t="s">
        <v>3780</v>
      </c>
      <c r="G1031" s="93">
        <v>3</v>
      </c>
    </row>
    <row r="1032" spans="1:7">
      <c r="A1032" s="93" t="s">
        <v>3777</v>
      </c>
      <c r="B1032" s="93" t="s">
        <v>3035</v>
      </c>
      <c r="C1032" s="93"/>
      <c r="D1032" s="93">
        <v>0</v>
      </c>
      <c r="E1032" s="93" t="s">
        <v>3787</v>
      </c>
      <c r="F1032" s="93" t="s">
        <v>3780</v>
      </c>
      <c r="G1032" s="93">
        <v>3</v>
      </c>
    </row>
    <row r="1033" spans="1:7">
      <c r="A1033" s="93" t="s">
        <v>3777</v>
      </c>
      <c r="B1033" s="93" t="s">
        <v>3024</v>
      </c>
      <c r="C1033" s="93"/>
      <c r="D1033" s="93">
        <v>0</v>
      </c>
      <c r="E1033" s="93" t="s">
        <v>3803</v>
      </c>
      <c r="F1033" s="93" t="s">
        <v>3780</v>
      </c>
      <c r="G1033" s="93">
        <v>3</v>
      </c>
    </row>
    <row r="1034" spans="1:7">
      <c r="A1034" s="93" t="s">
        <v>3777</v>
      </c>
      <c r="B1034" s="93" t="s">
        <v>4709</v>
      </c>
      <c r="C1034" s="93"/>
      <c r="D1034" s="93">
        <v>0</v>
      </c>
      <c r="E1034" s="93" t="s">
        <v>3791</v>
      </c>
      <c r="F1034" s="93" t="s">
        <v>3780</v>
      </c>
      <c r="G1034" s="93">
        <v>3</v>
      </c>
    </row>
    <row r="1035" spans="1:7">
      <c r="A1035" s="93" t="s">
        <v>3777</v>
      </c>
      <c r="B1035" s="93" t="s">
        <v>4710</v>
      </c>
      <c r="C1035" s="93"/>
      <c r="D1035" s="93">
        <v>0</v>
      </c>
      <c r="E1035" s="93" t="s">
        <v>3787</v>
      </c>
      <c r="F1035" s="93" t="s">
        <v>3780</v>
      </c>
      <c r="G1035" s="93">
        <v>3</v>
      </c>
    </row>
    <row r="1036" spans="1:7">
      <c r="A1036" s="93" t="s">
        <v>3777</v>
      </c>
      <c r="B1036" s="93" t="s">
        <v>4711</v>
      </c>
      <c r="C1036" s="93"/>
      <c r="D1036" s="93">
        <v>0</v>
      </c>
      <c r="E1036" s="93" t="s">
        <v>3787</v>
      </c>
      <c r="F1036" s="93" t="s">
        <v>3780</v>
      </c>
      <c r="G1036" s="93">
        <v>3</v>
      </c>
    </row>
    <row r="1037" spans="1:7">
      <c r="A1037" s="93" t="s">
        <v>3777</v>
      </c>
      <c r="B1037" s="93" t="s">
        <v>4712</v>
      </c>
      <c r="C1037" s="93"/>
      <c r="D1037" s="93">
        <v>0</v>
      </c>
      <c r="E1037" s="93" t="s">
        <v>3787</v>
      </c>
      <c r="F1037" s="93" t="s">
        <v>3780</v>
      </c>
      <c r="G1037" s="93">
        <v>3</v>
      </c>
    </row>
    <row r="1038" spans="1:7">
      <c r="A1038" s="93" t="s">
        <v>3777</v>
      </c>
      <c r="B1038" s="93" t="s">
        <v>4713</v>
      </c>
      <c r="C1038" s="93"/>
      <c r="D1038" s="93">
        <v>0</v>
      </c>
      <c r="E1038" s="93" t="s">
        <v>3787</v>
      </c>
      <c r="F1038" s="93" t="s">
        <v>3780</v>
      </c>
      <c r="G1038" s="93">
        <v>3</v>
      </c>
    </row>
    <row r="1039" spans="1:7">
      <c r="A1039" s="93" t="s">
        <v>3777</v>
      </c>
      <c r="B1039" s="93" t="s">
        <v>4714</v>
      </c>
      <c r="C1039" s="93"/>
      <c r="D1039" s="93">
        <v>0</v>
      </c>
      <c r="E1039" s="93" t="s">
        <v>3787</v>
      </c>
      <c r="F1039" s="93" t="s">
        <v>3780</v>
      </c>
      <c r="G1039" s="93">
        <v>3</v>
      </c>
    </row>
    <row r="1040" spans="1:7">
      <c r="A1040" s="93" t="s">
        <v>3777</v>
      </c>
      <c r="B1040" s="93" t="s">
        <v>4715</v>
      </c>
      <c r="C1040" s="93"/>
      <c r="D1040" s="93">
        <v>0</v>
      </c>
      <c r="E1040" s="93" t="s">
        <v>3800</v>
      </c>
      <c r="F1040" s="93" t="s">
        <v>3780</v>
      </c>
      <c r="G1040" s="93">
        <v>3</v>
      </c>
    </row>
    <row r="1041" spans="1:7">
      <c r="A1041" s="93" t="s">
        <v>3777</v>
      </c>
      <c r="B1041" s="93" t="s">
        <v>4716</v>
      </c>
      <c r="C1041" s="93"/>
      <c r="D1041" s="93">
        <v>0</v>
      </c>
      <c r="E1041" s="93" t="s">
        <v>3902</v>
      </c>
      <c r="F1041" s="93" t="s">
        <v>3780</v>
      </c>
      <c r="G1041" s="93">
        <v>3</v>
      </c>
    </row>
    <row r="1042" spans="1:7">
      <c r="A1042" s="93" t="s">
        <v>3777</v>
      </c>
      <c r="B1042" s="93" t="s">
        <v>4717</v>
      </c>
      <c r="C1042" s="93"/>
      <c r="D1042" s="93">
        <v>0</v>
      </c>
      <c r="E1042" s="93" t="s">
        <v>3787</v>
      </c>
      <c r="F1042" s="93" t="s">
        <v>3780</v>
      </c>
      <c r="G1042" s="93">
        <v>3</v>
      </c>
    </row>
    <row r="1043" spans="1:7">
      <c r="A1043" s="93" t="s">
        <v>3777</v>
      </c>
      <c r="B1043" s="93" t="s">
        <v>4718</v>
      </c>
      <c r="C1043" s="93"/>
      <c r="D1043" s="93">
        <v>0</v>
      </c>
      <c r="E1043" s="93" t="s">
        <v>3787</v>
      </c>
      <c r="F1043" s="93" t="s">
        <v>3780</v>
      </c>
      <c r="G1043" s="93">
        <v>3</v>
      </c>
    </row>
    <row r="1044" spans="1:7">
      <c r="A1044" s="93" t="s">
        <v>3777</v>
      </c>
      <c r="B1044" s="93" t="s">
        <v>3043</v>
      </c>
      <c r="C1044" s="93"/>
      <c r="D1044" s="93">
        <v>0</v>
      </c>
      <c r="E1044" s="93" t="s">
        <v>3787</v>
      </c>
      <c r="F1044" s="93" t="s">
        <v>3780</v>
      </c>
      <c r="G1044" s="93">
        <v>3</v>
      </c>
    </row>
    <row r="1045" spans="1:7">
      <c r="A1045" s="93" t="s">
        <v>3777</v>
      </c>
      <c r="B1045" s="93" t="s">
        <v>4719</v>
      </c>
      <c r="C1045" s="93"/>
      <c r="D1045" s="93">
        <v>0</v>
      </c>
      <c r="E1045" s="93" t="s">
        <v>3845</v>
      </c>
      <c r="F1045" s="93" t="s">
        <v>3780</v>
      </c>
      <c r="G1045" s="93">
        <v>3</v>
      </c>
    </row>
    <row r="1046" spans="1:7">
      <c r="A1046" s="93" t="s">
        <v>3777</v>
      </c>
      <c r="B1046" s="93" t="s">
        <v>4720</v>
      </c>
      <c r="C1046" s="93"/>
      <c r="D1046" s="93">
        <v>0</v>
      </c>
      <c r="E1046" s="93" t="s">
        <v>3798</v>
      </c>
      <c r="F1046" s="93" t="s">
        <v>3780</v>
      </c>
      <c r="G1046" s="93">
        <v>3</v>
      </c>
    </row>
    <row r="1047" spans="1:7">
      <c r="A1047" s="93" t="s">
        <v>3777</v>
      </c>
      <c r="B1047" s="93" t="s">
        <v>4721</v>
      </c>
      <c r="C1047" s="93"/>
      <c r="D1047" s="93">
        <v>0</v>
      </c>
      <c r="E1047" s="93" t="s">
        <v>3798</v>
      </c>
      <c r="F1047" s="93" t="s">
        <v>3780</v>
      </c>
      <c r="G1047" s="93">
        <v>3</v>
      </c>
    </row>
    <row r="1048" spans="1:7">
      <c r="A1048" s="93" t="s">
        <v>3777</v>
      </c>
      <c r="B1048" s="93" t="s">
        <v>4722</v>
      </c>
      <c r="C1048" s="93"/>
      <c r="D1048" s="93">
        <v>0</v>
      </c>
      <c r="E1048" s="93" t="s">
        <v>3798</v>
      </c>
      <c r="F1048" s="93" t="s">
        <v>3780</v>
      </c>
      <c r="G1048" s="93">
        <v>3</v>
      </c>
    </row>
    <row r="1049" spans="1:7">
      <c r="A1049" s="93" t="s">
        <v>3777</v>
      </c>
      <c r="B1049" s="93" t="s">
        <v>4723</v>
      </c>
      <c r="C1049" s="93"/>
      <c r="D1049" s="93">
        <v>0</v>
      </c>
      <c r="E1049" s="93" t="s">
        <v>3885</v>
      </c>
      <c r="F1049" s="93" t="s">
        <v>3780</v>
      </c>
      <c r="G1049" s="93">
        <v>3</v>
      </c>
    </row>
    <row r="1050" spans="1:7">
      <c r="A1050" s="93" t="s">
        <v>3777</v>
      </c>
      <c r="B1050" s="93" t="s">
        <v>4724</v>
      </c>
      <c r="C1050" s="93"/>
      <c r="D1050" s="93">
        <v>0</v>
      </c>
      <c r="E1050" s="93" t="s">
        <v>3791</v>
      </c>
      <c r="F1050" s="93" t="s">
        <v>3780</v>
      </c>
      <c r="G1050" s="93">
        <v>3</v>
      </c>
    </row>
    <row r="1051" spans="1:7">
      <c r="A1051" s="93" t="s">
        <v>3777</v>
      </c>
      <c r="B1051" s="93" t="s">
        <v>3057</v>
      </c>
      <c r="C1051" s="93"/>
      <c r="D1051" s="93">
        <v>0</v>
      </c>
      <c r="E1051" s="93" t="s">
        <v>3787</v>
      </c>
      <c r="F1051" s="93" t="s">
        <v>3780</v>
      </c>
      <c r="G1051" s="93">
        <v>3</v>
      </c>
    </row>
    <row r="1052" spans="1:7">
      <c r="A1052" s="93" t="s">
        <v>3777</v>
      </c>
      <c r="B1052" s="93" t="s">
        <v>4725</v>
      </c>
      <c r="C1052" s="93"/>
      <c r="D1052" s="93">
        <v>0</v>
      </c>
      <c r="E1052" s="93" t="s">
        <v>3787</v>
      </c>
      <c r="F1052" s="93" t="s">
        <v>3780</v>
      </c>
      <c r="G1052" s="93">
        <v>3</v>
      </c>
    </row>
    <row r="1053" spans="1:7">
      <c r="A1053" s="93" t="s">
        <v>3777</v>
      </c>
      <c r="B1053" s="93" t="s">
        <v>4726</v>
      </c>
      <c r="C1053" s="93"/>
      <c r="D1053" s="93">
        <v>0</v>
      </c>
      <c r="E1053" s="93" t="s">
        <v>3782</v>
      </c>
      <c r="F1053" s="93" t="s">
        <v>3780</v>
      </c>
      <c r="G1053" s="93">
        <v>3</v>
      </c>
    </row>
    <row r="1054" spans="1:7">
      <c r="A1054" s="93" t="s">
        <v>3777</v>
      </c>
      <c r="B1054" s="93" t="s">
        <v>4727</v>
      </c>
      <c r="C1054" s="93"/>
      <c r="D1054" s="93">
        <v>0</v>
      </c>
      <c r="E1054" s="93" t="s">
        <v>3881</v>
      </c>
      <c r="F1054" s="93" t="s">
        <v>3780</v>
      </c>
      <c r="G1054" s="93">
        <v>3</v>
      </c>
    </row>
    <row r="1055" spans="1:7">
      <c r="A1055" s="93" t="s">
        <v>3777</v>
      </c>
      <c r="B1055" s="93" t="s">
        <v>4728</v>
      </c>
      <c r="C1055" s="93"/>
      <c r="D1055" s="93">
        <v>0</v>
      </c>
      <c r="E1055" s="93" t="s">
        <v>3812</v>
      </c>
      <c r="F1055" s="93" t="s">
        <v>3780</v>
      </c>
      <c r="G1055" s="93">
        <v>3</v>
      </c>
    </row>
    <row r="1056" spans="1:7">
      <c r="A1056" s="93" t="s">
        <v>3777</v>
      </c>
      <c r="B1056" s="93" t="s">
        <v>3063</v>
      </c>
      <c r="C1056" s="93"/>
      <c r="D1056" s="93">
        <v>0</v>
      </c>
      <c r="E1056" s="93" t="s">
        <v>3872</v>
      </c>
      <c r="F1056" s="93" t="s">
        <v>3780</v>
      </c>
      <c r="G1056" s="93">
        <v>3</v>
      </c>
    </row>
    <row r="1057" spans="1:7">
      <c r="A1057" s="93" t="s">
        <v>3777</v>
      </c>
      <c r="B1057" s="93" t="s">
        <v>4729</v>
      </c>
      <c r="C1057" s="93"/>
      <c r="D1057" s="93">
        <v>0</v>
      </c>
      <c r="E1057" s="93" t="s">
        <v>3800</v>
      </c>
      <c r="F1057" s="93" t="s">
        <v>3780</v>
      </c>
      <c r="G1057" s="93">
        <v>3</v>
      </c>
    </row>
    <row r="1058" spans="1:7">
      <c r="A1058" s="93" t="s">
        <v>3777</v>
      </c>
      <c r="B1058" s="93" t="s">
        <v>4730</v>
      </c>
      <c r="C1058" s="93"/>
      <c r="D1058" s="93">
        <v>0</v>
      </c>
      <c r="E1058" s="93" t="s">
        <v>3791</v>
      </c>
      <c r="F1058" s="93" t="s">
        <v>3780</v>
      </c>
      <c r="G1058" s="93">
        <v>3</v>
      </c>
    </row>
    <row r="1059" spans="1:7">
      <c r="A1059" s="93" t="s">
        <v>3777</v>
      </c>
      <c r="B1059" s="93" t="s">
        <v>3069</v>
      </c>
      <c r="C1059" s="93"/>
      <c r="D1059" s="93">
        <v>0</v>
      </c>
      <c r="E1059" s="93" t="s">
        <v>1157</v>
      </c>
      <c r="F1059" s="93" t="s">
        <v>3780</v>
      </c>
      <c r="G1059" s="93">
        <v>3</v>
      </c>
    </row>
    <row r="1060" spans="1:7">
      <c r="A1060" s="93" t="s">
        <v>3777</v>
      </c>
      <c r="B1060" s="93" t="s">
        <v>4731</v>
      </c>
      <c r="C1060" s="93"/>
      <c r="D1060" s="93">
        <v>0</v>
      </c>
      <c r="E1060" s="93" t="s">
        <v>3782</v>
      </c>
      <c r="F1060" s="93" t="s">
        <v>3780</v>
      </c>
      <c r="G1060" s="93">
        <v>3</v>
      </c>
    </row>
    <row r="1061" spans="1:7">
      <c r="A1061" s="93" t="s">
        <v>3777</v>
      </c>
      <c r="B1061" s="93" t="s">
        <v>4732</v>
      </c>
      <c r="C1061" s="93"/>
      <c r="D1061" s="93">
        <v>0</v>
      </c>
      <c r="E1061" s="93" t="s">
        <v>1157</v>
      </c>
      <c r="F1061" s="93" t="s">
        <v>3780</v>
      </c>
      <c r="G1061" s="93">
        <v>3</v>
      </c>
    </row>
    <row r="1062" spans="1:7">
      <c r="A1062" s="93" t="s">
        <v>3777</v>
      </c>
      <c r="B1062" s="93" t="s">
        <v>4733</v>
      </c>
      <c r="C1062" s="93"/>
      <c r="D1062" s="93">
        <v>0</v>
      </c>
      <c r="E1062" s="93" t="s">
        <v>3796</v>
      </c>
      <c r="F1062" s="93" t="s">
        <v>3780</v>
      </c>
      <c r="G1062" s="93">
        <v>3</v>
      </c>
    </row>
    <row r="1063" spans="1:7">
      <c r="A1063" s="93" t="s">
        <v>3777</v>
      </c>
      <c r="B1063" s="93" t="s">
        <v>4734</v>
      </c>
      <c r="C1063" s="93"/>
      <c r="D1063" s="93">
        <v>0</v>
      </c>
      <c r="E1063" s="93" t="s">
        <v>3791</v>
      </c>
      <c r="F1063" s="93" t="s">
        <v>3780</v>
      </c>
      <c r="G1063" s="93">
        <v>3</v>
      </c>
    </row>
    <row r="1064" spans="1:7">
      <c r="A1064" s="93" t="s">
        <v>3777</v>
      </c>
      <c r="B1064" s="93" t="s">
        <v>4735</v>
      </c>
      <c r="C1064" s="93"/>
      <c r="D1064" s="93">
        <v>0</v>
      </c>
      <c r="E1064" s="93" t="s">
        <v>3787</v>
      </c>
      <c r="F1064" s="93" t="s">
        <v>3780</v>
      </c>
      <c r="G1064" s="93">
        <v>3</v>
      </c>
    </row>
    <row r="1065" spans="1:7">
      <c r="A1065" s="93" t="s">
        <v>3777</v>
      </c>
      <c r="B1065" s="93" t="s">
        <v>4736</v>
      </c>
      <c r="C1065" s="93"/>
      <c r="D1065" s="93">
        <v>0</v>
      </c>
      <c r="E1065" s="93" t="s">
        <v>3791</v>
      </c>
      <c r="F1065" s="93" t="s">
        <v>3780</v>
      </c>
      <c r="G1065" s="93">
        <v>3</v>
      </c>
    </row>
    <row r="1066" spans="1:7">
      <c r="A1066" s="93" t="s">
        <v>3777</v>
      </c>
      <c r="B1066" s="93" t="s">
        <v>4737</v>
      </c>
      <c r="C1066" s="93"/>
      <c r="D1066" s="93">
        <v>0</v>
      </c>
      <c r="E1066" s="93" t="s">
        <v>3787</v>
      </c>
      <c r="F1066" s="93" t="s">
        <v>3780</v>
      </c>
      <c r="G1066" s="93">
        <v>3</v>
      </c>
    </row>
    <row r="1067" spans="1:7">
      <c r="A1067" s="93" t="s">
        <v>3777</v>
      </c>
      <c r="B1067" s="93" t="s">
        <v>4738</v>
      </c>
      <c r="C1067" s="93"/>
      <c r="D1067" s="93">
        <v>0</v>
      </c>
      <c r="E1067" s="93" t="s">
        <v>3798</v>
      </c>
      <c r="F1067" s="93" t="s">
        <v>3780</v>
      </c>
      <c r="G1067" s="93">
        <v>3</v>
      </c>
    </row>
    <row r="1068" spans="1:7">
      <c r="A1068" s="93" t="s">
        <v>3777</v>
      </c>
      <c r="B1068" s="93" t="s">
        <v>4739</v>
      </c>
      <c r="C1068" s="93"/>
      <c r="D1068" s="93">
        <v>0</v>
      </c>
      <c r="E1068" s="93" t="s">
        <v>3798</v>
      </c>
      <c r="F1068" s="93" t="s">
        <v>3780</v>
      </c>
      <c r="G1068" s="93">
        <v>3</v>
      </c>
    </row>
    <row r="1069" spans="1:7">
      <c r="A1069" s="93" t="s">
        <v>3777</v>
      </c>
      <c r="B1069" s="93" t="s">
        <v>4740</v>
      </c>
      <c r="C1069" s="93"/>
      <c r="D1069" s="93">
        <v>0</v>
      </c>
      <c r="E1069" s="93" t="s">
        <v>3798</v>
      </c>
      <c r="F1069" s="93" t="s">
        <v>3780</v>
      </c>
      <c r="G1069" s="93">
        <v>3</v>
      </c>
    </row>
    <row r="1070" spans="1:7">
      <c r="A1070" s="93" t="s">
        <v>3777</v>
      </c>
      <c r="B1070" s="93" t="s">
        <v>4741</v>
      </c>
      <c r="C1070" s="93"/>
      <c r="D1070" s="93">
        <v>0</v>
      </c>
      <c r="E1070" s="93" t="s">
        <v>3796</v>
      </c>
      <c r="F1070" s="93" t="s">
        <v>3780</v>
      </c>
      <c r="G1070" s="93">
        <v>3</v>
      </c>
    </row>
    <row r="1071" spans="1:7">
      <c r="A1071" s="93" t="s">
        <v>3777</v>
      </c>
      <c r="B1071" s="93" t="s">
        <v>3074</v>
      </c>
      <c r="C1071" s="93"/>
      <c r="D1071" s="93">
        <v>0</v>
      </c>
      <c r="E1071" s="93" t="s">
        <v>3787</v>
      </c>
      <c r="F1071" s="93" t="s">
        <v>3780</v>
      </c>
      <c r="G1071" s="93">
        <v>3</v>
      </c>
    </row>
    <row r="1072" spans="1:7">
      <c r="A1072" s="93" t="s">
        <v>3777</v>
      </c>
      <c r="B1072" s="93" t="s">
        <v>4742</v>
      </c>
      <c r="C1072" s="93"/>
      <c r="D1072" s="93">
        <v>0</v>
      </c>
      <c r="E1072" s="93" t="s">
        <v>3796</v>
      </c>
      <c r="F1072" s="93" t="s">
        <v>3780</v>
      </c>
      <c r="G1072" s="93">
        <v>3</v>
      </c>
    </row>
    <row r="1073" spans="1:7">
      <c r="A1073" s="93" t="s">
        <v>3777</v>
      </c>
      <c r="B1073" s="93" t="s">
        <v>3078</v>
      </c>
      <c r="C1073" s="93"/>
      <c r="D1073" s="93">
        <v>0</v>
      </c>
      <c r="E1073" s="93" t="s">
        <v>3847</v>
      </c>
      <c r="F1073" s="93" t="s">
        <v>3780</v>
      </c>
      <c r="G1073" s="93">
        <v>3</v>
      </c>
    </row>
    <row r="1074" spans="1:7">
      <c r="A1074" s="93" t="s">
        <v>3777</v>
      </c>
      <c r="B1074" s="93" t="s">
        <v>4743</v>
      </c>
      <c r="C1074" s="93"/>
      <c r="D1074" s="93">
        <v>0</v>
      </c>
      <c r="E1074" s="93" t="s">
        <v>3796</v>
      </c>
      <c r="F1074" s="93" t="s">
        <v>3780</v>
      </c>
      <c r="G1074" s="93">
        <v>3</v>
      </c>
    </row>
    <row r="1075" spans="1:7">
      <c r="A1075" s="93" t="s">
        <v>3777</v>
      </c>
      <c r="B1075" s="93" t="s">
        <v>4744</v>
      </c>
      <c r="C1075" s="93"/>
      <c r="D1075" s="93">
        <v>0</v>
      </c>
      <c r="E1075" s="93" t="s">
        <v>3845</v>
      </c>
      <c r="F1075" s="93" t="s">
        <v>3780</v>
      </c>
      <c r="G1075" s="93">
        <v>3</v>
      </c>
    </row>
    <row r="1076" spans="1:7">
      <c r="A1076" s="93" t="s">
        <v>3777</v>
      </c>
      <c r="B1076" s="93" t="s">
        <v>4745</v>
      </c>
      <c r="C1076" s="93"/>
      <c r="D1076" s="93">
        <v>0</v>
      </c>
      <c r="E1076" s="93" t="s">
        <v>3791</v>
      </c>
      <c r="F1076" s="93" t="s">
        <v>3780</v>
      </c>
      <c r="G1076" s="93">
        <v>3</v>
      </c>
    </row>
    <row r="1077" spans="1:7">
      <c r="A1077" s="93" t="s">
        <v>3777</v>
      </c>
      <c r="B1077" s="93" t="s">
        <v>4746</v>
      </c>
      <c r="C1077" s="93"/>
      <c r="D1077" s="93">
        <v>0</v>
      </c>
      <c r="E1077" s="93" t="s">
        <v>3802</v>
      </c>
      <c r="F1077" s="93" t="s">
        <v>3780</v>
      </c>
      <c r="G1077" s="93">
        <v>3</v>
      </c>
    </row>
    <row r="1078" spans="1:7">
      <c r="A1078" s="93" t="s">
        <v>3777</v>
      </c>
      <c r="B1078" s="93" t="s">
        <v>3093</v>
      </c>
      <c r="C1078" s="93"/>
      <c r="D1078" s="93">
        <v>0</v>
      </c>
      <c r="E1078" s="93" t="s">
        <v>3803</v>
      </c>
      <c r="F1078" s="93" t="s">
        <v>3780</v>
      </c>
      <c r="G1078" s="93">
        <v>3</v>
      </c>
    </row>
    <row r="1079" spans="1:7">
      <c r="A1079" s="93" t="s">
        <v>3777</v>
      </c>
      <c r="B1079" s="93" t="s">
        <v>3094</v>
      </c>
      <c r="C1079" s="93"/>
      <c r="D1079" s="93">
        <v>0</v>
      </c>
      <c r="E1079" s="93" t="s">
        <v>3910</v>
      </c>
      <c r="F1079" s="93" t="s">
        <v>3780</v>
      </c>
      <c r="G1079" s="93">
        <v>3</v>
      </c>
    </row>
    <row r="1080" spans="1:7">
      <c r="A1080" s="93" t="s">
        <v>3777</v>
      </c>
      <c r="B1080" s="93" t="s">
        <v>4747</v>
      </c>
      <c r="C1080" s="93"/>
      <c r="D1080" s="93">
        <v>0</v>
      </c>
      <c r="E1080" s="93" t="s">
        <v>4017</v>
      </c>
      <c r="F1080" s="93" t="s">
        <v>3780</v>
      </c>
      <c r="G1080" s="93">
        <v>3</v>
      </c>
    </row>
    <row r="1081" spans="1:7">
      <c r="A1081" s="93" t="s">
        <v>3777</v>
      </c>
      <c r="B1081" s="93" t="s">
        <v>3095</v>
      </c>
      <c r="C1081" s="93"/>
      <c r="D1081" s="93">
        <v>0</v>
      </c>
      <c r="E1081" s="93" t="s">
        <v>3810</v>
      </c>
      <c r="F1081" s="93" t="s">
        <v>3780</v>
      </c>
      <c r="G1081" s="93">
        <v>3</v>
      </c>
    </row>
    <row r="1082" spans="1:7">
      <c r="A1082" s="93" t="s">
        <v>3777</v>
      </c>
      <c r="B1082" s="93" t="s">
        <v>4748</v>
      </c>
      <c r="C1082" s="93"/>
      <c r="D1082" s="93">
        <v>0</v>
      </c>
      <c r="E1082" s="93" t="s">
        <v>3812</v>
      </c>
      <c r="F1082" s="93" t="s">
        <v>3780</v>
      </c>
      <c r="G1082" s="93">
        <v>3</v>
      </c>
    </row>
    <row r="1083" spans="1:7">
      <c r="A1083" s="93" t="s">
        <v>3777</v>
      </c>
      <c r="B1083" s="93" t="s">
        <v>3099</v>
      </c>
      <c r="C1083" s="93"/>
      <c r="D1083" s="93">
        <v>0</v>
      </c>
      <c r="E1083" s="93" t="s">
        <v>3803</v>
      </c>
      <c r="F1083" s="93" t="s">
        <v>3780</v>
      </c>
      <c r="G1083" s="93">
        <v>3</v>
      </c>
    </row>
    <row r="1084" spans="1:7">
      <c r="A1084" s="93" t="s">
        <v>3777</v>
      </c>
      <c r="B1084" s="93" t="s">
        <v>4749</v>
      </c>
      <c r="C1084" s="93"/>
      <c r="D1084" s="93">
        <v>0</v>
      </c>
      <c r="E1084" s="93" t="s">
        <v>3796</v>
      </c>
      <c r="F1084" s="93" t="s">
        <v>3780</v>
      </c>
      <c r="G1084" s="93">
        <v>3</v>
      </c>
    </row>
    <row r="1085" spans="1:7">
      <c r="A1085" s="93" t="s">
        <v>3777</v>
      </c>
      <c r="B1085" s="93" t="s">
        <v>4750</v>
      </c>
      <c r="C1085" s="93"/>
      <c r="D1085" s="93">
        <v>0</v>
      </c>
      <c r="E1085" s="93" t="s">
        <v>3964</v>
      </c>
      <c r="F1085" s="93" t="s">
        <v>3780</v>
      </c>
      <c r="G1085" s="93">
        <v>3</v>
      </c>
    </row>
    <row r="1086" spans="1:7">
      <c r="A1086" s="93" t="s">
        <v>3777</v>
      </c>
      <c r="B1086" s="93" t="s">
        <v>4751</v>
      </c>
      <c r="C1086" s="93"/>
      <c r="D1086" s="93">
        <v>0</v>
      </c>
      <c r="E1086" s="93" t="s">
        <v>3802</v>
      </c>
      <c r="F1086" s="93" t="s">
        <v>3780</v>
      </c>
      <c r="G1086" s="93">
        <v>3</v>
      </c>
    </row>
    <row r="1087" spans="1:7">
      <c r="A1087" s="93" t="s">
        <v>3777</v>
      </c>
      <c r="B1087" s="93" t="s">
        <v>4752</v>
      </c>
      <c r="C1087" s="93"/>
      <c r="D1087" s="93">
        <v>0</v>
      </c>
      <c r="E1087" s="93" t="s">
        <v>3798</v>
      </c>
      <c r="F1087" s="93" t="s">
        <v>3780</v>
      </c>
      <c r="G1087" s="93">
        <v>3</v>
      </c>
    </row>
    <row r="1088" spans="1:7">
      <c r="A1088" s="93" t="s">
        <v>3777</v>
      </c>
      <c r="B1088" s="93" t="s">
        <v>4753</v>
      </c>
      <c r="C1088" s="93"/>
      <c r="D1088" s="93">
        <v>0</v>
      </c>
      <c r="E1088" s="93" t="s">
        <v>4003</v>
      </c>
      <c r="F1088" s="93" t="s">
        <v>3780</v>
      </c>
      <c r="G1088" s="93">
        <v>3</v>
      </c>
    </row>
    <row r="1089" spans="1:7">
      <c r="A1089" s="93" t="s">
        <v>3777</v>
      </c>
      <c r="B1089" s="93" t="s">
        <v>4754</v>
      </c>
      <c r="C1089" s="93"/>
      <c r="D1089" s="93">
        <v>0</v>
      </c>
      <c r="E1089" s="93" t="s">
        <v>3782</v>
      </c>
      <c r="F1089" s="93" t="s">
        <v>3780</v>
      </c>
      <c r="G1089" s="93">
        <v>3</v>
      </c>
    </row>
    <row r="1090" spans="1:7">
      <c r="A1090" s="93" t="s">
        <v>3777</v>
      </c>
      <c r="B1090" s="93" t="s">
        <v>4755</v>
      </c>
      <c r="C1090" s="93"/>
      <c r="D1090" s="93">
        <v>0</v>
      </c>
      <c r="E1090" s="93" t="s">
        <v>3989</v>
      </c>
      <c r="F1090" s="93" t="s">
        <v>3780</v>
      </c>
      <c r="G1090" s="93">
        <v>3</v>
      </c>
    </row>
    <row r="1091" spans="1:7">
      <c r="A1091" s="93" t="s">
        <v>3777</v>
      </c>
      <c r="B1091" s="93" t="s">
        <v>4756</v>
      </c>
      <c r="C1091" s="93"/>
      <c r="D1091" s="93">
        <v>0</v>
      </c>
      <c r="E1091" s="93" t="s">
        <v>3889</v>
      </c>
      <c r="F1091" s="93" t="s">
        <v>3780</v>
      </c>
      <c r="G1091" s="93">
        <v>3</v>
      </c>
    </row>
    <row r="1092" spans="1:7">
      <c r="A1092" s="93" t="s">
        <v>3777</v>
      </c>
      <c r="B1092" s="93" t="s">
        <v>4757</v>
      </c>
      <c r="C1092" s="93"/>
      <c r="D1092" s="93">
        <v>0</v>
      </c>
      <c r="E1092" s="93" t="s">
        <v>3782</v>
      </c>
      <c r="F1092" s="93" t="s">
        <v>3780</v>
      </c>
      <c r="G1092" s="93">
        <v>3</v>
      </c>
    </row>
    <row r="1093" spans="1:7">
      <c r="A1093" s="93" t="s">
        <v>3777</v>
      </c>
      <c r="B1093" s="93" t="s">
        <v>4758</v>
      </c>
      <c r="C1093" s="93"/>
      <c r="D1093" s="93">
        <v>0</v>
      </c>
      <c r="E1093" s="93" t="s">
        <v>3872</v>
      </c>
      <c r="F1093" s="93" t="s">
        <v>3780</v>
      </c>
      <c r="G1093" s="93">
        <v>3</v>
      </c>
    </row>
    <row r="1094" spans="1:7">
      <c r="A1094" s="93" t="s">
        <v>3777</v>
      </c>
      <c r="B1094" s="93" t="s">
        <v>4759</v>
      </c>
      <c r="C1094" s="93"/>
      <c r="D1094" s="93">
        <v>0</v>
      </c>
      <c r="E1094" s="93" t="s">
        <v>3782</v>
      </c>
      <c r="F1094" s="93" t="s">
        <v>3780</v>
      </c>
      <c r="G1094" s="93">
        <v>3</v>
      </c>
    </row>
    <row r="1095" spans="1:7">
      <c r="A1095" s="93" t="s">
        <v>3777</v>
      </c>
      <c r="B1095" s="93" t="s">
        <v>4760</v>
      </c>
      <c r="C1095" s="93"/>
      <c r="D1095" s="93">
        <v>0</v>
      </c>
      <c r="E1095" s="93" t="s">
        <v>3782</v>
      </c>
      <c r="F1095" s="93" t="s">
        <v>3780</v>
      </c>
      <c r="G1095" s="93">
        <v>3</v>
      </c>
    </row>
    <row r="1096" spans="1:7">
      <c r="A1096" s="93" t="s">
        <v>3777</v>
      </c>
      <c r="B1096" s="93" t="s">
        <v>3116</v>
      </c>
      <c r="C1096" s="93"/>
      <c r="D1096" s="93">
        <v>0</v>
      </c>
      <c r="E1096" s="93" t="s">
        <v>3787</v>
      </c>
      <c r="F1096" s="93" t="s">
        <v>3780</v>
      </c>
      <c r="G1096" s="93">
        <v>3</v>
      </c>
    </row>
    <row r="1097" spans="1:7">
      <c r="A1097" s="93" t="s">
        <v>3777</v>
      </c>
      <c r="B1097" s="93" t="s">
        <v>4761</v>
      </c>
      <c r="C1097" s="93"/>
      <c r="D1097" s="93">
        <v>0</v>
      </c>
      <c r="E1097" s="93" t="s">
        <v>3787</v>
      </c>
      <c r="F1097" s="93" t="s">
        <v>3780</v>
      </c>
      <c r="G1097" s="93">
        <v>3</v>
      </c>
    </row>
    <row r="1098" spans="1:7">
      <c r="A1098" s="93" t="s">
        <v>3777</v>
      </c>
      <c r="B1098" s="93" t="s">
        <v>3121</v>
      </c>
      <c r="C1098" s="93"/>
      <c r="D1098" s="93">
        <v>0</v>
      </c>
      <c r="E1098" s="93" t="s">
        <v>3803</v>
      </c>
      <c r="F1098" s="93" t="s">
        <v>3780</v>
      </c>
      <c r="G1098" s="93">
        <v>3</v>
      </c>
    </row>
    <row r="1099" spans="1:7">
      <c r="A1099" s="93" t="s">
        <v>3777</v>
      </c>
      <c r="B1099" s="93" t="s">
        <v>3124</v>
      </c>
      <c r="C1099" s="93"/>
      <c r="D1099" s="93">
        <v>0</v>
      </c>
      <c r="E1099" s="93" t="s">
        <v>3787</v>
      </c>
      <c r="F1099" s="93" t="s">
        <v>3780</v>
      </c>
      <c r="G1099" s="93">
        <v>3</v>
      </c>
    </row>
    <row r="1100" spans="1:7">
      <c r="A1100" s="93" t="s">
        <v>3777</v>
      </c>
      <c r="B1100" s="93" t="s">
        <v>4762</v>
      </c>
      <c r="C1100" s="93"/>
      <c r="D1100" s="93">
        <v>0</v>
      </c>
      <c r="E1100" s="93" t="s">
        <v>3787</v>
      </c>
      <c r="F1100" s="93" t="s">
        <v>3780</v>
      </c>
      <c r="G1100" s="93">
        <v>3</v>
      </c>
    </row>
    <row r="1101" spans="1:7">
      <c r="A1101" s="93" t="s">
        <v>3777</v>
      </c>
      <c r="B1101" s="93" t="s">
        <v>4763</v>
      </c>
      <c r="C1101" s="93"/>
      <c r="D1101" s="93">
        <v>0</v>
      </c>
      <c r="E1101" s="93" t="s">
        <v>4764</v>
      </c>
      <c r="F1101" s="93" t="s">
        <v>3780</v>
      </c>
      <c r="G1101" s="93">
        <v>3</v>
      </c>
    </row>
    <row r="1102" spans="1:7">
      <c r="A1102" s="93" t="s">
        <v>3777</v>
      </c>
      <c r="B1102" s="93" t="s">
        <v>4765</v>
      </c>
      <c r="C1102" s="93"/>
      <c r="D1102" s="93">
        <v>0</v>
      </c>
      <c r="E1102" s="93" t="s">
        <v>3889</v>
      </c>
      <c r="F1102" s="93" t="s">
        <v>3780</v>
      </c>
      <c r="G1102" s="93">
        <v>3</v>
      </c>
    </row>
    <row r="1103" spans="1:7">
      <c r="A1103" s="93" t="s">
        <v>3777</v>
      </c>
      <c r="B1103" s="93" t="s">
        <v>4766</v>
      </c>
      <c r="C1103" s="93"/>
      <c r="D1103" s="93">
        <v>0</v>
      </c>
      <c r="E1103" s="93" t="s">
        <v>3889</v>
      </c>
      <c r="F1103" s="93" t="s">
        <v>3780</v>
      </c>
      <c r="G1103" s="93">
        <v>3</v>
      </c>
    </row>
    <row r="1104" spans="1:7">
      <c r="A1104" s="93" t="s">
        <v>3777</v>
      </c>
      <c r="B1104" s="93" t="s">
        <v>4767</v>
      </c>
      <c r="C1104" s="93"/>
      <c r="D1104" s="93">
        <v>0</v>
      </c>
      <c r="E1104" s="93" t="s">
        <v>3787</v>
      </c>
      <c r="F1104" s="93" t="s">
        <v>3780</v>
      </c>
      <c r="G1104" s="93">
        <v>3</v>
      </c>
    </row>
    <row r="1105" spans="1:7">
      <c r="A1105" s="93" t="s">
        <v>3777</v>
      </c>
      <c r="B1105" s="93" t="s">
        <v>4768</v>
      </c>
      <c r="C1105" s="93"/>
      <c r="D1105" s="93">
        <v>0</v>
      </c>
      <c r="E1105" s="93" t="s">
        <v>3787</v>
      </c>
      <c r="F1105" s="93" t="s">
        <v>3780</v>
      </c>
      <c r="G1105" s="93">
        <v>3</v>
      </c>
    </row>
    <row r="1106" spans="1:7">
      <c r="A1106" s="93" t="s">
        <v>3777</v>
      </c>
      <c r="B1106" s="93" t="s">
        <v>4769</v>
      </c>
      <c r="C1106" s="93"/>
      <c r="D1106" s="93">
        <v>0</v>
      </c>
      <c r="E1106" s="93" t="s">
        <v>3787</v>
      </c>
      <c r="F1106" s="93" t="s">
        <v>3780</v>
      </c>
      <c r="G1106" s="93">
        <v>3</v>
      </c>
    </row>
    <row r="1107" spans="1:7">
      <c r="A1107" s="93" t="s">
        <v>3777</v>
      </c>
      <c r="B1107" s="93" t="s">
        <v>4770</v>
      </c>
      <c r="C1107" s="93"/>
      <c r="D1107" s="93">
        <v>0</v>
      </c>
      <c r="E1107" s="93" t="s">
        <v>3787</v>
      </c>
      <c r="F1107" s="93" t="s">
        <v>3780</v>
      </c>
      <c r="G1107" s="93">
        <v>3</v>
      </c>
    </row>
    <row r="1108" spans="1:7">
      <c r="A1108" s="93" t="s">
        <v>3777</v>
      </c>
      <c r="B1108" s="93" t="s">
        <v>4771</v>
      </c>
      <c r="C1108" s="93"/>
      <c r="D1108" s="93">
        <v>0</v>
      </c>
      <c r="E1108" s="93" t="s">
        <v>3787</v>
      </c>
      <c r="F1108" s="93" t="s">
        <v>3780</v>
      </c>
      <c r="G1108" s="93">
        <v>3</v>
      </c>
    </row>
    <row r="1109" spans="1:7">
      <c r="A1109" s="93" t="s">
        <v>3777</v>
      </c>
      <c r="B1109" s="93" t="s">
        <v>4772</v>
      </c>
      <c r="C1109" s="93"/>
      <c r="D1109" s="93">
        <v>0</v>
      </c>
      <c r="E1109" s="93" t="s">
        <v>3787</v>
      </c>
      <c r="F1109" s="93" t="s">
        <v>3780</v>
      </c>
      <c r="G1109" s="93">
        <v>3</v>
      </c>
    </row>
    <row r="1110" spans="1:7">
      <c r="A1110" s="93" t="s">
        <v>3777</v>
      </c>
      <c r="B1110" s="93" t="s">
        <v>4773</v>
      </c>
      <c r="C1110" s="93"/>
      <c r="D1110" s="93">
        <v>0</v>
      </c>
      <c r="E1110" s="93" t="s">
        <v>3787</v>
      </c>
      <c r="F1110" s="93" t="s">
        <v>3780</v>
      </c>
      <c r="G1110" s="93">
        <v>3</v>
      </c>
    </row>
    <row r="1111" spans="1:7">
      <c r="A1111" s="93" t="s">
        <v>3777</v>
      </c>
      <c r="B1111" s="93" t="s">
        <v>4774</v>
      </c>
      <c r="C1111" s="93"/>
      <c r="D1111" s="93">
        <v>0</v>
      </c>
      <c r="E1111" s="93" t="s">
        <v>3787</v>
      </c>
      <c r="F1111" s="93" t="s">
        <v>3780</v>
      </c>
      <c r="G1111" s="93">
        <v>3</v>
      </c>
    </row>
    <row r="1112" spans="1:7">
      <c r="A1112" s="93" t="s">
        <v>3777</v>
      </c>
      <c r="B1112" s="93" t="s">
        <v>4775</v>
      </c>
      <c r="C1112" s="93"/>
      <c r="D1112" s="93">
        <v>0</v>
      </c>
      <c r="E1112" s="93" t="s">
        <v>3791</v>
      </c>
      <c r="F1112" s="93" t="s">
        <v>3780</v>
      </c>
      <c r="G1112" s="93">
        <v>3</v>
      </c>
    </row>
    <row r="1113" spans="1:7">
      <c r="A1113" s="93" t="s">
        <v>3777</v>
      </c>
      <c r="B1113" s="93" t="s">
        <v>4776</v>
      </c>
      <c r="C1113" s="93"/>
      <c r="D1113" s="93">
        <v>0</v>
      </c>
      <c r="E1113" s="93" t="s">
        <v>4777</v>
      </c>
      <c r="F1113" s="93" t="s">
        <v>3780</v>
      </c>
      <c r="G1113" s="93">
        <v>3</v>
      </c>
    </row>
    <row r="1114" spans="1:7">
      <c r="A1114" s="93" t="s">
        <v>3777</v>
      </c>
      <c r="B1114" s="93" t="s">
        <v>4778</v>
      </c>
      <c r="C1114" s="93"/>
      <c r="D1114" s="93">
        <v>0</v>
      </c>
      <c r="E1114" s="93" t="s">
        <v>3787</v>
      </c>
      <c r="F1114" s="93" t="s">
        <v>3780</v>
      </c>
      <c r="G1114" s="93">
        <v>3</v>
      </c>
    </row>
    <row r="1115" spans="1:7">
      <c r="A1115" s="93" t="s">
        <v>3777</v>
      </c>
      <c r="B1115" s="93" t="s">
        <v>3130</v>
      </c>
      <c r="C1115" s="93"/>
      <c r="D1115" s="93">
        <v>0</v>
      </c>
      <c r="E1115" s="93" t="s">
        <v>3787</v>
      </c>
      <c r="F1115" s="93" t="s">
        <v>3780</v>
      </c>
      <c r="G1115" s="93">
        <v>3</v>
      </c>
    </row>
    <row r="1116" spans="1:7">
      <c r="A1116" s="93" t="s">
        <v>3777</v>
      </c>
      <c r="B1116" s="93" t="s">
        <v>3133</v>
      </c>
      <c r="C1116" s="93"/>
      <c r="D1116" s="93">
        <v>0</v>
      </c>
      <c r="E1116" s="93" t="s">
        <v>3787</v>
      </c>
      <c r="F1116" s="93" t="s">
        <v>3780</v>
      </c>
      <c r="G1116" s="93">
        <v>3</v>
      </c>
    </row>
    <row r="1117" spans="1:7">
      <c r="A1117" s="93" t="s">
        <v>3777</v>
      </c>
      <c r="B1117" s="93" t="s">
        <v>3138</v>
      </c>
      <c r="C1117" s="93"/>
      <c r="D1117" s="93">
        <v>0</v>
      </c>
      <c r="E1117" s="93" t="s">
        <v>3789</v>
      </c>
      <c r="F1117" s="93" t="s">
        <v>3780</v>
      </c>
      <c r="G1117" s="93">
        <v>3</v>
      </c>
    </row>
    <row r="1118" spans="1:7">
      <c r="A1118" s="93" t="s">
        <v>3777</v>
      </c>
      <c r="B1118" s="93" t="s">
        <v>4779</v>
      </c>
      <c r="C1118" s="93"/>
      <c r="D1118" s="93">
        <v>0</v>
      </c>
      <c r="E1118" s="93" t="s">
        <v>3789</v>
      </c>
      <c r="F1118" s="93" t="s">
        <v>3780</v>
      </c>
      <c r="G1118" s="93">
        <v>3</v>
      </c>
    </row>
    <row r="1119" spans="1:7">
      <c r="A1119" s="93" t="s">
        <v>3777</v>
      </c>
      <c r="B1119" s="93" t="s">
        <v>4780</v>
      </c>
      <c r="C1119" s="93"/>
      <c r="D1119" s="93">
        <v>0</v>
      </c>
      <c r="E1119" s="93" t="s">
        <v>3787</v>
      </c>
      <c r="F1119" s="93" t="s">
        <v>3780</v>
      </c>
      <c r="G1119" s="93">
        <v>3</v>
      </c>
    </row>
    <row r="1120" spans="1:7">
      <c r="A1120" s="93" t="s">
        <v>3777</v>
      </c>
      <c r="B1120" s="94">
        <v>2093666</v>
      </c>
      <c r="C1120" s="93"/>
      <c r="D1120" s="93">
        <v>0</v>
      </c>
      <c r="E1120" s="93" t="s">
        <v>3794</v>
      </c>
      <c r="F1120" s="93" t="s">
        <v>3780</v>
      </c>
      <c r="G1120" s="93">
        <v>3</v>
      </c>
    </row>
    <row r="1121" spans="1:7">
      <c r="A1121" s="93" t="s">
        <v>3777</v>
      </c>
      <c r="B1121" s="93" t="s">
        <v>4781</v>
      </c>
      <c r="C1121" s="93"/>
      <c r="D1121" s="93">
        <v>0</v>
      </c>
      <c r="E1121" s="93" t="s">
        <v>3782</v>
      </c>
      <c r="F1121" s="93" t="s">
        <v>3780</v>
      </c>
      <c r="G1121" s="93">
        <v>3</v>
      </c>
    </row>
    <row r="1122" spans="1:7">
      <c r="A1122" s="93" t="s">
        <v>3777</v>
      </c>
      <c r="B1122" s="93" t="s">
        <v>4782</v>
      </c>
      <c r="C1122" s="93"/>
      <c r="D1122" s="93">
        <v>0</v>
      </c>
      <c r="E1122" s="93" t="s">
        <v>3812</v>
      </c>
      <c r="F1122" s="93" t="s">
        <v>3780</v>
      </c>
      <c r="G1122" s="93">
        <v>3</v>
      </c>
    </row>
    <row r="1123" spans="1:7">
      <c r="A1123" s="93" t="s">
        <v>3777</v>
      </c>
      <c r="B1123" s="93" t="s">
        <v>4783</v>
      </c>
      <c r="C1123" s="93"/>
      <c r="D1123" s="93">
        <v>0</v>
      </c>
      <c r="E1123" s="93" t="s">
        <v>3787</v>
      </c>
      <c r="F1123" s="93" t="s">
        <v>3780</v>
      </c>
      <c r="G1123" s="93">
        <v>3</v>
      </c>
    </row>
    <row r="1124" spans="1:7">
      <c r="A1124" s="93" t="s">
        <v>3777</v>
      </c>
      <c r="B1124" s="93" t="s">
        <v>4784</v>
      </c>
      <c r="C1124" s="93"/>
      <c r="D1124" s="93">
        <v>0</v>
      </c>
      <c r="E1124" s="93" t="s">
        <v>3929</v>
      </c>
      <c r="F1124" s="93" t="s">
        <v>3780</v>
      </c>
      <c r="G1124" s="93">
        <v>3</v>
      </c>
    </row>
    <row r="1125" spans="1:7">
      <c r="A1125" s="93" t="s">
        <v>3777</v>
      </c>
      <c r="B1125" s="93" t="s">
        <v>4785</v>
      </c>
      <c r="C1125" s="93"/>
      <c r="D1125" s="93">
        <v>0</v>
      </c>
      <c r="E1125" s="93" t="s">
        <v>3929</v>
      </c>
      <c r="F1125" s="93" t="s">
        <v>3780</v>
      </c>
      <c r="G1125" s="93">
        <v>3</v>
      </c>
    </row>
    <row r="1126" spans="1:7">
      <c r="A1126" s="93" t="s">
        <v>3777</v>
      </c>
      <c r="B1126" s="93" t="s">
        <v>4786</v>
      </c>
      <c r="C1126" s="93"/>
      <c r="D1126" s="93">
        <v>0</v>
      </c>
      <c r="E1126" s="93" t="s">
        <v>3789</v>
      </c>
      <c r="F1126" s="93" t="s">
        <v>3780</v>
      </c>
      <c r="G1126" s="93">
        <v>3</v>
      </c>
    </row>
    <row r="1127" spans="1:7">
      <c r="A1127" s="93" t="s">
        <v>3777</v>
      </c>
      <c r="B1127" s="93" t="s">
        <v>4787</v>
      </c>
      <c r="C1127" s="93"/>
      <c r="D1127" s="93">
        <v>0</v>
      </c>
      <c r="E1127" s="93" t="s">
        <v>3782</v>
      </c>
      <c r="F1127" s="93" t="s">
        <v>3780</v>
      </c>
      <c r="G1127" s="93">
        <v>3</v>
      </c>
    </row>
    <row r="1128" spans="1:7">
      <c r="A1128" s="93" t="s">
        <v>3777</v>
      </c>
      <c r="B1128" s="93" t="s">
        <v>4788</v>
      </c>
      <c r="C1128" s="93"/>
      <c r="D1128" s="93">
        <v>0</v>
      </c>
      <c r="E1128" s="93" t="s">
        <v>3791</v>
      </c>
      <c r="F1128" s="93" t="s">
        <v>3780</v>
      </c>
      <c r="G1128" s="93">
        <v>3</v>
      </c>
    </row>
    <row r="1129" spans="1:7">
      <c r="A1129" s="93" t="s">
        <v>3777</v>
      </c>
      <c r="B1129" s="93" t="s">
        <v>4789</v>
      </c>
      <c r="C1129" s="93"/>
      <c r="D1129" s="93">
        <v>0</v>
      </c>
      <c r="E1129" s="93" t="s">
        <v>3787</v>
      </c>
      <c r="F1129" s="93" t="s">
        <v>3780</v>
      </c>
      <c r="G1129" s="93">
        <v>3</v>
      </c>
    </row>
    <row r="1130" spans="1:7">
      <c r="A1130" s="93" t="s">
        <v>3777</v>
      </c>
      <c r="B1130" s="93" t="s">
        <v>3141</v>
      </c>
      <c r="C1130" s="93"/>
      <c r="D1130" s="93">
        <v>0</v>
      </c>
      <c r="E1130" s="93" t="s">
        <v>3858</v>
      </c>
      <c r="F1130" s="93" t="s">
        <v>3780</v>
      </c>
      <c r="G1130" s="93">
        <v>3</v>
      </c>
    </row>
    <row r="1131" spans="1:7">
      <c r="A1131" s="93" t="s">
        <v>3777</v>
      </c>
      <c r="B1131" s="93" t="s">
        <v>3142</v>
      </c>
      <c r="C1131" s="93"/>
      <c r="D1131" s="93">
        <v>0</v>
      </c>
      <c r="E1131" s="93" t="s">
        <v>3943</v>
      </c>
      <c r="F1131" s="93" t="s">
        <v>3780</v>
      </c>
      <c r="G1131" s="93">
        <v>3</v>
      </c>
    </row>
    <row r="1132" spans="1:7">
      <c r="A1132" s="93" t="s">
        <v>3777</v>
      </c>
      <c r="B1132" s="93" t="s">
        <v>3143</v>
      </c>
      <c r="C1132" s="93"/>
      <c r="D1132" s="93">
        <v>0</v>
      </c>
      <c r="E1132" s="93" t="s">
        <v>3943</v>
      </c>
      <c r="F1132" s="93" t="s">
        <v>3780</v>
      </c>
      <c r="G1132" s="93">
        <v>3</v>
      </c>
    </row>
    <row r="1133" spans="1:7">
      <c r="A1133" s="93" t="s">
        <v>3777</v>
      </c>
      <c r="B1133" s="93" t="s">
        <v>3144</v>
      </c>
      <c r="C1133" s="93"/>
      <c r="D1133" s="93">
        <v>0</v>
      </c>
      <c r="E1133" s="93" t="s">
        <v>3943</v>
      </c>
      <c r="F1133" s="93" t="s">
        <v>3780</v>
      </c>
      <c r="G1133" s="93">
        <v>3</v>
      </c>
    </row>
    <row r="1134" spans="1:7">
      <c r="A1134" s="93" t="s">
        <v>3777</v>
      </c>
      <c r="B1134" s="93" t="s">
        <v>4790</v>
      </c>
      <c r="C1134" s="93"/>
      <c r="D1134" s="93">
        <v>0</v>
      </c>
      <c r="E1134" s="93" t="s">
        <v>3791</v>
      </c>
      <c r="F1134" s="93" t="s">
        <v>3780</v>
      </c>
      <c r="G1134" s="93">
        <v>3</v>
      </c>
    </row>
    <row r="1135" spans="1:7">
      <c r="A1135" s="93" t="s">
        <v>3777</v>
      </c>
      <c r="B1135" s="94">
        <v>2139594</v>
      </c>
      <c r="C1135" s="93"/>
      <c r="D1135" s="93">
        <v>0</v>
      </c>
      <c r="E1135" s="93" t="s">
        <v>3889</v>
      </c>
      <c r="F1135" s="93" t="s">
        <v>3780</v>
      </c>
      <c r="G1135" s="93">
        <v>3</v>
      </c>
    </row>
    <row r="1136" spans="1:7">
      <c r="A1136" s="93" t="s">
        <v>3777</v>
      </c>
      <c r="B1136" s="93" t="s">
        <v>3146</v>
      </c>
      <c r="C1136" s="93"/>
      <c r="D1136" s="93">
        <v>0</v>
      </c>
      <c r="E1136" s="93" t="s">
        <v>3803</v>
      </c>
      <c r="F1136" s="93" t="s">
        <v>3780</v>
      </c>
      <c r="G1136" s="93">
        <v>3</v>
      </c>
    </row>
    <row r="1137" spans="1:7">
      <c r="A1137" s="93" t="s">
        <v>3777</v>
      </c>
      <c r="B1137" s="93" t="s">
        <v>3147</v>
      </c>
      <c r="C1137" s="93"/>
      <c r="D1137" s="93">
        <v>0</v>
      </c>
      <c r="E1137" s="93" t="s">
        <v>3999</v>
      </c>
      <c r="F1137" s="93" t="s">
        <v>3780</v>
      </c>
      <c r="G1137" s="93">
        <v>3</v>
      </c>
    </row>
    <row r="1138" spans="1:7">
      <c r="A1138" s="93" t="s">
        <v>3777</v>
      </c>
      <c r="B1138" s="93" t="s">
        <v>3149</v>
      </c>
      <c r="C1138" s="93"/>
      <c r="D1138" s="93">
        <v>0</v>
      </c>
      <c r="E1138" s="93" t="s">
        <v>1157</v>
      </c>
      <c r="F1138" s="93" t="s">
        <v>3780</v>
      </c>
      <c r="G1138" s="93">
        <v>3</v>
      </c>
    </row>
    <row r="1139" spans="1:7">
      <c r="A1139" s="93" t="s">
        <v>3777</v>
      </c>
      <c r="B1139" s="94">
        <v>2146108</v>
      </c>
      <c r="C1139" s="93"/>
      <c r="D1139" s="93">
        <v>0</v>
      </c>
      <c r="E1139" s="93" t="s">
        <v>3858</v>
      </c>
      <c r="F1139" s="93" t="s">
        <v>3780</v>
      </c>
      <c r="G1139" s="93">
        <v>3</v>
      </c>
    </row>
    <row r="1140" spans="1:7">
      <c r="A1140" s="93" t="s">
        <v>3777</v>
      </c>
      <c r="B1140" s="93" t="s">
        <v>4791</v>
      </c>
      <c r="C1140" s="93"/>
      <c r="D1140" s="93">
        <v>0</v>
      </c>
      <c r="E1140" s="93" t="s">
        <v>4012</v>
      </c>
      <c r="F1140" s="93" t="s">
        <v>3780</v>
      </c>
      <c r="G1140" s="93">
        <v>3</v>
      </c>
    </row>
    <row r="1141" spans="1:7">
      <c r="A1141" s="93" t="s">
        <v>3777</v>
      </c>
      <c r="B1141" s="93" t="s">
        <v>4792</v>
      </c>
      <c r="C1141" s="93"/>
      <c r="D1141" s="93">
        <v>0</v>
      </c>
      <c r="E1141" s="93" t="s">
        <v>4012</v>
      </c>
      <c r="F1141" s="93" t="s">
        <v>3780</v>
      </c>
      <c r="G1141" s="93">
        <v>3</v>
      </c>
    </row>
    <row r="1142" spans="1:7">
      <c r="A1142" s="93" t="s">
        <v>3777</v>
      </c>
      <c r="B1142" s="93" t="s">
        <v>3152</v>
      </c>
      <c r="C1142" s="93"/>
      <c r="D1142" s="93">
        <v>0</v>
      </c>
      <c r="E1142" s="93" t="s">
        <v>3858</v>
      </c>
      <c r="F1142" s="93" t="s">
        <v>3780</v>
      </c>
      <c r="G1142" s="93">
        <v>3</v>
      </c>
    </row>
    <row r="1143" spans="1:7">
      <c r="A1143" s="93" t="s">
        <v>3777</v>
      </c>
      <c r="B1143" s="93" t="s">
        <v>3165</v>
      </c>
      <c r="C1143" s="93"/>
      <c r="D1143" s="93">
        <v>0</v>
      </c>
      <c r="E1143" s="93" t="s">
        <v>4368</v>
      </c>
      <c r="F1143" s="93" t="s">
        <v>3780</v>
      </c>
      <c r="G1143" s="93">
        <v>3</v>
      </c>
    </row>
    <row r="1144" spans="1:7">
      <c r="A1144" s="93" t="s">
        <v>3777</v>
      </c>
      <c r="B1144" s="93" t="s">
        <v>4793</v>
      </c>
      <c r="C1144" s="93"/>
      <c r="D1144" s="93">
        <v>0</v>
      </c>
      <c r="E1144" s="93" t="s">
        <v>3791</v>
      </c>
      <c r="F1144" s="93" t="s">
        <v>3780</v>
      </c>
      <c r="G1144" s="93">
        <v>3</v>
      </c>
    </row>
    <row r="1145" spans="1:7">
      <c r="A1145" s="93" t="s">
        <v>3777</v>
      </c>
      <c r="B1145" s="93" t="s">
        <v>3167</v>
      </c>
      <c r="C1145" s="93"/>
      <c r="D1145" s="93">
        <v>0</v>
      </c>
      <c r="E1145" s="93" t="s">
        <v>3858</v>
      </c>
      <c r="F1145" s="93" t="s">
        <v>3780</v>
      </c>
      <c r="G1145" s="93">
        <v>3</v>
      </c>
    </row>
    <row r="1146" spans="1:7">
      <c r="A1146" s="93" t="s">
        <v>3777</v>
      </c>
      <c r="B1146" s="94">
        <v>2151068</v>
      </c>
      <c r="C1146" s="93"/>
      <c r="D1146" s="93">
        <v>0</v>
      </c>
      <c r="E1146" s="93" t="s">
        <v>3858</v>
      </c>
      <c r="F1146" s="93" t="s">
        <v>3780</v>
      </c>
      <c r="G1146" s="93">
        <v>3</v>
      </c>
    </row>
    <row r="1147" spans="1:7">
      <c r="A1147" s="93" t="s">
        <v>3777</v>
      </c>
      <c r="B1147" s="94">
        <v>2151163</v>
      </c>
      <c r="C1147" s="93"/>
      <c r="D1147" s="93">
        <v>0</v>
      </c>
      <c r="E1147" s="93" t="s">
        <v>3858</v>
      </c>
      <c r="F1147" s="93" t="s">
        <v>3780</v>
      </c>
      <c r="G1147" s="93">
        <v>3</v>
      </c>
    </row>
    <row r="1148" spans="1:7">
      <c r="A1148" s="93" t="s">
        <v>3777</v>
      </c>
      <c r="B1148" s="93" t="s">
        <v>3171</v>
      </c>
      <c r="C1148" s="93"/>
      <c r="D1148" s="93">
        <v>0</v>
      </c>
      <c r="E1148" s="93" t="s">
        <v>3858</v>
      </c>
      <c r="F1148" s="93" t="s">
        <v>3780</v>
      </c>
      <c r="G1148" s="93">
        <v>3</v>
      </c>
    </row>
    <row r="1149" spans="1:7">
      <c r="A1149" s="93" t="s">
        <v>3777</v>
      </c>
      <c r="B1149" s="93" t="s">
        <v>3175</v>
      </c>
      <c r="C1149" s="93"/>
      <c r="D1149" s="93">
        <v>0</v>
      </c>
      <c r="E1149" s="93" t="s">
        <v>3810</v>
      </c>
      <c r="F1149" s="93" t="s">
        <v>3780</v>
      </c>
      <c r="G1149" s="93">
        <v>3</v>
      </c>
    </row>
    <row r="1150" spans="1:7">
      <c r="A1150" s="93" t="s">
        <v>3777</v>
      </c>
      <c r="B1150" s="93" t="s">
        <v>3183</v>
      </c>
      <c r="C1150" s="93"/>
      <c r="D1150" s="93">
        <v>0</v>
      </c>
      <c r="E1150" s="93" t="s">
        <v>3803</v>
      </c>
      <c r="F1150" s="93" t="s">
        <v>3780</v>
      </c>
      <c r="G1150" s="93">
        <v>3</v>
      </c>
    </row>
    <row r="1151" spans="1:7">
      <c r="A1151" s="93" t="s">
        <v>3777</v>
      </c>
      <c r="B1151" s="93" t="s">
        <v>4794</v>
      </c>
      <c r="C1151" s="93"/>
      <c r="D1151" s="93">
        <v>0</v>
      </c>
      <c r="E1151" s="93" t="s">
        <v>3837</v>
      </c>
      <c r="F1151" s="93" t="s">
        <v>3780</v>
      </c>
      <c r="G1151" s="93">
        <v>3</v>
      </c>
    </row>
    <row r="1152" spans="1:7">
      <c r="A1152" s="93" t="s">
        <v>3777</v>
      </c>
      <c r="B1152" s="93" t="s">
        <v>4795</v>
      </c>
      <c r="C1152" s="93"/>
      <c r="D1152" s="93">
        <v>0</v>
      </c>
      <c r="E1152" s="93" t="s">
        <v>3782</v>
      </c>
      <c r="F1152" s="93" t="s">
        <v>3780</v>
      </c>
      <c r="G1152" s="93">
        <v>3</v>
      </c>
    </row>
    <row r="1153" spans="1:7">
      <c r="A1153" s="93" t="s">
        <v>3777</v>
      </c>
      <c r="B1153" s="93" t="s">
        <v>4796</v>
      </c>
      <c r="C1153" s="93"/>
      <c r="D1153" s="93">
        <v>0</v>
      </c>
      <c r="E1153" s="93" t="s">
        <v>3872</v>
      </c>
      <c r="F1153" s="93" t="s">
        <v>3780</v>
      </c>
      <c r="G1153" s="93">
        <v>3</v>
      </c>
    </row>
    <row r="1154" spans="1:7">
      <c r="A1154" s="93" t="s">
        <v>3777</v>
      </c>
      <c r="B1154" s="93" t="s">
        <v>4797</v>
      </c>
      <c r="C1154" s="93"/>
      <c r="D1154" s="93">
        <v>0</v>
      </c>
      <c r="E1154" s="93" t="s">
        <v>3785</v>
      </c>
      <c r="F1154" s="93" t="s">
        <v>3780</v>
      </c>
      <c r="G1154" s="93">
        <v>3</v>
      </c>
    </row>
    <row r="1155" spans="1:7">
      <c r="A1155" s="93" t="s">
        <v>3777</v>
      </c>
      <c r="B1155" s="93" t="s">
        <v>4798</v>
      </c>
      <c r="C1155" s="93"/>
      <c r="D1155" s="93">
        <v>0</v>
      </c>
      <c r="E1155" s="93" t="s">
        <v>3787</v>
      </c>
      <c r="F1155" s="93" t="s">
        <v>3780</v>
      </c>
      <c r="G1155" s="93">
        <v>3</v>
      </c>
    </row>
    <row r="1156" spans="1:7">
      <c r="A1156" s="93" t="s">
        <v>3777</v>
      </c>
      <c r="B1156" s="93" t="s">
        <v>4799</v>
      </c>
      <c r="C1156" s="93"/>
      <c r="D1156" s="93">
        <v>0</v>
      </c>
      <c r="E1156" s="93" t="s">
        <v>3787</v>
      </c>
      <c r="F1156" s="93" t="s">
        <v>3780</v>
      </c>
      <c r="G1156" s="93">
        <v>3</v>
      </c>
    </row>
    <row r="1157" spans="1:7">
      <c r="A1157" s="93" t="s">
        <v>3777</v>
      </c>
      <c r="B1157" s="93" t="s">
        <v>4800</v>
      </c>
      <c r="C1157" s="93"/>
      <c r="D1157" s="93">
        <v>0</v>
      </c>
      <c r="E1157" s="93" t="s">
        <v>4003</v>
      </c>
      <c r="F1157" s="93" t="s">
        <v>3780</v>
      </c>
      <c r="G1157" s="93">
        <v>3</v>
      </c>
    </row>
    <row r="1158" spans="1:7">
      <c r="A1158" s="93" t="s">
        <v>3777</v>
      </c>
      <c r="B1158" s="93" t="s">
        <v>4801</v>
      </c>
      <c r="C1158" s="93"/>
      <c r="D1158" s="93">
        <v>0</v>
      </c>
      <c r="E1158" s="93" t="s">
        <v>4802</v>
      </c>
      <c r="F1158" s="93" t="s">
        <v>3780</v>
      </c>
      <c r="G1158" s="93">
        <v>3</v>
      </c>
    </row>
    <row r="1159" spans="1:7">
      <c r="A1159" s="93" t="s">
        <v>3777</v>
      </c>
      <c r="B1159" s="93" t="s">
        <v>4803</v>
      </c>
      <c r="C1159" s="93"/>
      <c r="D1159" s="93">
        <v>0</v>
      </c>
      <c r="E1159" s="93" t="s">
        <v>3989</v>
      </c>
      <c r="F1159" s="93" t="s">
        <v>3780</v>
      </c>
      <c r="G1159" s="93">
        <v>3</v>
      </c>
    </row>
    <row r="1160" spans="1:7">
      <c r="A1160" s="93" t="s">
        <v>3777</v>
      </c>
      <c r="B1160" s="93" t="s">
        <v>4804</v>
      </c>
      <c r="C1160" s="93"/>
      <c r="D1160" s="93">
        <v>0</v>
      </c>
      <c r="E1160" s="93" t="s">
        <v>4802</v>
      </c>
      <c r="F1160" s="93" t="s">
        <v>3780</v>
      </c>
      <c r="G1160" s="93">
        <v>3</v>
      </c>
    </row>
    <row r="1161" spans="1:7">
      <c r="A1161" s="93" t="s">
        <v>3777</v>
      </c>
      <c r="B1161" s="93" t="s">
        <v>4805</v>
      </c>
      <c r="C1161" s="93"/>
      <c r="D1161" s="93">
        <v>0</v>
      </c>
      <c r="E1161" s="93" t="s">
        <v>3779</v>
      </c>
      <c r="F1161" s="93" t="s">
        <v>3780</v>
      </c>
      <c r="G1161" s="93">
        <v>3</v>
      </c>
    </row>
    <row r="1162" spans="1:7">
      <c r="A1162" s="93" t="s">
        <v>3777</v>
      </c>
      <c r="B1162" s="93" t="s">
        <v>4806</v>
      </c>
      <c r="C1162" s="93"/>
      <c r="D1162" s="93">
        <v>0</v>
      </c>
      <c r="E1162" s="93" t="s">
        <v>4807</v>
      </c>
      <c r="F1162" s="93" t="s">
        <v>3780</v>
      </c>
      <c r="G1162" s="93">
        <v>3</v>
      </c>
    </row>
    <row r="1163" spans="1:7">
      <c r="A1163" s="93" t="s">
        <v>3777</v>
      </c>
      <c r="B1163" s="93" t="s">
        <v>4808</v>
      </c>
      <c r="C1163" s="93"/>
      <c r="D1163" s="93">
        <v>0</v>
      </c>
      <c r="E1163" s="93" t="s">
        <v>3787</v>
      </c>
      <c r="F1163" s="93" t="s">
        <v>3780</v>
      </c>
      <c r="G1163" s="93">
        <v>3</v>
      </c>
    </row>
    <row r="1164" spans="1:7">
      <c r="A1164" s="93" t="s">
        <v>3777</v>
      </c>
      <c r="B1164" s="93" t="s">
        <v>4809</v>
      </c>
      <c r="C1164" s="93"/>
      <c r="D1164" s="93">
        <v>0</v>
      </c>
      <c r="E1164" s="93" t="s">
        <v>3787</v>
      </c>
      <c r="F1164" s="93" t="s">
        <v>3780</v>
      </c>
      <c r="G1164" s="93">
        <v>3</v>
      </c>
    </row>
    <row r="1165" spans="1:7">
      <c r="A1165" s="93" t="s">
        <v>3777</v>
      </c>
      <c r="B1165" s="93" t="s">
        <v>4810</v>
      </c>
      <c r="C1165" s="93"/>
      <c r="D1165" s="93">
        <v>0</v>
      </c>
      <c r="E1165" s="93" t="s">
        <v>3929</v>
      </c>
      <c r="F1165" s="93" t="s">
        <v>3780</v>
      </c>
      <c r="G1165" s="93">
        <v>3</v>
      </c>
    </row>
    <row r="1166" spans="1:7">
      <c r="A1166" s="93" t="s">
        <v>3777</v>
      </c>
      <c r="B1166" s="93" t="s">
        <v>4811</v>
      </c>
      <c r="C1166" s="93"/>
      <c r="D1166" s="93">
        <v>0</v>
      </c>
      <c r="E1166" s="93" t="s">
        <v>3919</v>
      </c>
      <c r="F1166" s="93" t="s">
        <v>3780</v>
      </c>
      <c r="G1166" s="93">
        <v>3</v>
      </c>
    </row>
    <row r="1167" spans="1:7">
      <c r="A1167" s="93" t="s">
        <v>3777</v>
      </c>
      <c r="B1167" s="93" t="s">
        <v>4812</v>
      </c>
      <c r="C1167" s="93"/>
      <c r="D1167" s="93">
        <v>0</v>
      </c>
      <c r="E1167" s="93" t="s">
        <v>3929</v>
      </c>
      <c r="F1167" s="93" t="s">
        <v>3780</v>
      </c>
      <c r="G1167" s="93">
        <v>3</v>
      </c>
    </row>
    <row r="1168" spans="1:7">
      <c r="A1168" s="93" t="s">
        <v>3777</v>
      </c>
      <c r="B1168" s="93" t="s">
        <v>4813</v>
      </c>
      <c r="C1168" s="93"/>
      <c r="D1168" s="93">
        <v>0</v>
      </c>
      <c r="E1168" s="93" t="s">
        <v>3881</v>
      </c>
      <c r="F1168" s="93" t="s">
        <v>3780</v>
      </c>
      <c r="G1168" s="93">
        <v>3</v>
      </c>
    </row>
    <row r="1169" spans="1:7">
      <c r="A1169" s="93" t="s">
        <v>3777</v>
      </c>
      <c r="B1169" s="93" t="s">
        <v>4814</v>
      </c>
      <c r="C1169" s="93"/>
      <c r="D1169" s="93">
        <v>0</v>
      </c>
      <c r="E1169" s="93" t="s">
        <v>3889</v>
      </c>
      <c r="F1169" s="93" t="s">
        <v>3780</v>
      </c>
      <c r="G1169" s="93">
        <v>3</v>
      </c>
    </row>
    <row r="1170" spans="1:7">
      <c r="A1170" s="93" t="s">
        <v>3777</v>
      </c>
      <c r="B1170" s="93" t="s">
        <v>4815</v>
      </c>
      <c r="C1170" s="93"/>
      <c r="D1170" s="93">
        <v>0</v>
      </c>
      <c r="E1170" s="93" t="s">
        <v>3798</v>
      </c>
      <c r="F1170" s="93" t="s">
        <v>3780</v>
      </c>
      <c r="G1170" s="93">
        <v>3</v>
      </c>
    </row>
    <row r="1171" spans="1:7">
      <c r="A1171" s="93" t="s">
        <v>3777</v>
      </c>
      <c r="B1171" s="94">
        <v>2231335</v>
      </c>
      <c r="C1171" s="93"/>
      <c r="D1171" s="93">
        <v>0</v>
      </c>
      <c r="E1171" s="93" t="s">
        <v>3798</v>
      </c>
      <c r="F1171" s="93" t="s">
        <v>3780</v>
      </c>
      <c r="G1171" s="93">
        <v>3</v>
      </c>
    </row>
    <row r="1172" spans="1:7">
      <c r="A1172" s="93" t="s">
        <v>3777</v>
      </c>
      <c r="B1172" s="93" t="s">
        <v>4816</v>
      </c>
      <c r="C1172" s="93"/>
      <c r="D1172" s="93">
        <v>0</v>
      </c>
      <c r="E1172" s="93" t="s">
        <v>4817</v>
      </c>
      <c r="F1172" s="93" t="s">
        <v>3780</v>
      </c>
      <c r="G1172" s="93">
        <v>3</v>
      </c>
    </row>
    <row r="1173" spans="1:7">
      <c r="A1173" s="93" t="s">
        <v>3777</v>
      </c>
      <c r="B1173" s="93" t="s">
        <v>4818</v>
      </c>
      <c r="C1173" s="93"/>
      <c r="D1173" s="93">
        <v>0</v>
      </c>
      <c r="E1173" s="93" t="s">
        <v>3798</v>
      </c>
      <c r="F1173" s="93" t="s">
        <v>3780</v>
      </c>
      <c r="G1173" s="93">
        <v>3</v>
      </c>
    </row>
    <row r="1174" spans="1:7">
      <c r="A1174" s="93" t="s">
        <v>3777</v>
      </c>
      <c r="B1174" s="93" t="s">
        <v>4819</v>
      </c>
      <c r="C1174" s="93"/>
      <c r="D1174" s="93">
        <v>0</v>
      </c>
      <c r="E1174" s="93" t="s">
        <v>3798</v>
      </c>
      <c r="F1174" s="93" t="s">
        <v>3780</v>
      </c>
      <c r="G1174" s="93">
        <v>3</v>
      </c>
    </row>
    <row r="1175" spans="1:7">
      <c r="A1175" s="93" t="s">
        <v>3777</v>
      </c>
      <c r="B1175" s="93" t="s">
        <v>4820</v>
      </c>
      <c r="C1175" s="93"/>
      <c r="D1175" s="93">
        <v>0</v>
      </c>
      <c r="E1175" s="93" t="s">
        <v>3796</v>
      </c>
      <c r="F1175" s="93" t="s">
        <v>3780</v>
      </c>
      <c r="G1175" s="93">
        <v>3</v>
      </c>
    </row>
    <row r="1176" spans="1:7">
      <c r="A1176" s="93" t="s">
        <v>3777</v>
      </c>
      <c r="B1176" s="93" t="s">
        <v>4821</v>
      </c>
      <c r="C1176" s="93"/>
      <c r="D1176" s="93">
        <v>0</v>
      </c>
      <c r="E1176" s="93" t="s">
        <v>3787</v>
      </c>
      <c r="F1176" s="93" t="s">
        <v>3780</v>
      </c>
      <c r="G1176" s="93">
        <v>3</v>
      </c>
    </row>
    <row r="1177" spans="1:7">
      <c r="A1177" s="93" t="s">
        <v>3777</v>
      </c>
      <c r="B1177" s="93" t="s">
        <v>4822</v>
      </c>
      <c r="C1177" s="93"/>
      <c r="D1177" s="93">
        <v>0</v>
      </c>
      <c r="E1177" s="93" t="s">
        <v>3798</v>
      </c>
      <c r="F1177" s="93" t="s">
        <v>3780</v>
      </c>
      <c r="G1177" s="93">
        <v>3</v>
      </c>
    </row>
    <row r="1178" spans="1:7">
      <c r="A1178" s="93" t="s">
        <v>3777</v>
      </c>
      <c r="B1178" s="93" t="s">
        <v>4823</v>
      </c>
      <c r="C1178" s="93"/>
      <c r="D1178" s="93">
        <v>0</v>
      </c>
      <c r="E1178" s="93" t="s">
        <v>3787</v>
      </c>
      <c r="F1178" s="93" t="s">
        <v>3780</v>
      </c>
      <c r="G1178" s="93">
        <v>3</v>
      </c>
    </row>
    <row r="1179" spans="1:7">
      <c r="A1179" s="93" t="s">
        <v>3777</v>
      </c>
      <c r="B1179" s="93" t="s">
        <v>4824</v>
      </c>
      <c r="C1179" s="93"/>
      <c r="D1179" s="93">
        <v>0</v>
      </c>
      <c r="E1179" s="93" t="s">
        <v>3779</v>
      </c>
      <c r="F1179" s="93" t="s">
        <v>3780</v>
      </c>
      <c r="G1179" s="93">
        <v>3</v>
      </c>
    </row>
    <row r="1180" spans="1:7">
      <c r="A1180" s="93" t="s">
        <v>3777</v>
      </c>
      <c r="B1180" s="93" t="s">
        <v>4825</v>
      </c>
      <c r="C1180" s="93"/>
      <c r="D1180" s="93">
        <v>0</v>
      </c>
      <c r="E1180" s="93" t="s">
        <v>3782</v>
      </c>
      <c r="F1180" s="93" t="s">
        <v>3780</v>
      </c>
      <c r="G1180" s="93">
        <v>3</v>
      </c>
    </row>
    <row r="1181" spans="1:7">
      <c r="A1181" s="93" t="s">
        <v>3777</v>
      </c>
      <c r="B1181" s="93" t="s">
        <v>3199</v>
      </c>
      <c r="C1181" s="93"/>
      <c r="D1181" s="93">
        <v>0</v>
      </c>
      <c r="E1181" s="93" t="s">
        <v>3787</v>
      </c>
      <c r="F1181" s="93" t="s">
        <v>3780</v>
      </c>
      <c r="G1181" s="93">
        <v>3</v>
      </c>
    </row>
    <row r="1182" spans="1:7">
      <c r="A1182" s="93" t="s">
        <v>3777</v>
      </c>
      <c r="B1182" s="93" t="s">
        <v>4826</v>
      </c>
      <c r="C1182" s="93"/>
      <c r="D1182" s="93">
        <v>0</v>
      </c>
      <c r="E1182" s="93" t="s">
        <v>3787</v>
      </c>
      <c r="F1182" s="93" t="s">
        <v>3780</v>
      </c>
      <c r="G1182" s="93">
        <v>3</v>
      </c>
    </row>
    <row r="1183" spans="1:7">
      <c r="A1183" s="93" t="s">
        <v>3777</v>
      </c>
      <c r="B1183" s="93" t="s">
        <v>4827</v>
      </c>
      <c r="C1183" s="93"/>
      <c r="D1183" s="93">
        <v>0</v>
      </c>
      <c r="E1183" s="93" t="s">
        <v>3787</v>
      </c>
      <c r="F1183" s="93" t="s">
        <v>3780</v>
      </c>
      <c r="G1183" s="93">
        <v>3</v>
      </c>
    </row>
    <row r="1184" spans="1:7">
      <c r="A1184" s="93" t="s">
        <v>3777</v>
      </c>
      <c r="B1184" s="93" t="s">
        <v>4828</v>
      </c>
      <c r="C1184" s="93"/>
      <c r="D1184" s="93">
        <v>0</v>
      </c>
      <c r="E1184" s="93" t="s">
        <v>3802</v>
      </c>
      <c r="F1184" s="93" t="s">
        <v>3780</v>
      </c>
      <c r="G1184" s="93">
        <v>3</v>
      </c>
    </row>
    <row r="1185" spans="1:7">
      <c r="A1185" s="93" t="s">
        <v>3777</v>
      </c>
      <c r="B1185" s="93" t="s">
        <v>4829</v>
      </c>
      <c r="C1185" s="93"/>
      <c r="D1185" s="93">
        <v>0</v>
      </c>
      <c r="E1185" s="93" t="s">
        <v>3802</v>
      </c>
      <c r="F1185" s="93" t="s">
        <v>3780</v>
      </c>
      <c r="G1185" s="93">
        <v>3</v>
      </c>
    </row>
    <row r="1186" spans="1:7">
      <c r="A1186" s="93" t="s">
        <v>3777</v>
      </c>
      <c r="B1186" s="93" t="s">
        <v>4830</v>
      </c>
      <c r="C1186" s="93"/>
      <c r="D1186" s="93">
        <v>0</v>
      </c>
      <c r="E1186" s="93" t="s">
        <v>3800</v>
      </c>
      <c r="F1186" s="93" t="s">
        <v>3780</v>
      </c>
      <c r="G1186" s="93">
        <v>3</v>
      </c>
    </row>
    <row r="1187" spans="1:7">
      <c r="A1187" s="93" t="s">
        <v>3777</v>
      </c>
      <c r="B1187" s="93" t="s">
        <v>4831</v>
      </c>
      <c r="C1187" s="93"/>
      <c r="D1187" s="93">
        <v>0</v>
      </c>
      <c r="E1187" s="93" t="s">
        <v>3782</v>
      </c>
      <c r="F1187" s="93" t="s">
        <v>3780</v>
      </c>
      <c r="G1187" s="93">
        <v>3</v>
      </c>
    </row>
    <row r="1188" spans="1:7">
      <c r="A1188" s="93" t="s">
        <v>3777</v>
      </c>
      <c r="B1188" s="93" t="s">
        <v>3224</v>
      </c>
      <c r="C1188" s="93"/>
      <c r="D1188" s="93">
        <v>0</v>
      </c>
      <c r="E1188" s="93" t="s">
        <v>1157</v>
      </c>
      <c r="F1188" s="93" t="s">
        <v>3780</v>
      </c>
      <c r="G1188" s="93">
        <v>3</v>
      </c>
    </row>
    <row r="1189" spans="1:7">
      <c r="A1189" s="93" t="s">
        <v>3777</v>
      </c>
      <c r="B1189" s="93" t="s">
        <v>4832</v>
      </c>
      <c r="C1189" s="93"/>
      <c r="D1189" s="93">
        <v>0</v>
      </c>
      <c r="E1189" s="93" t="s">
        <v>3782</v>
      </c>
      <c r="F1189" s="93" t="s">
        <v>3780</v>
      </c>
      <c r="G1189" s="93">
        <v>3</v>
      </c>
    </row>
    <row r="1190" spans="1:7">
      <c r="A1190" s="93" t="s">
        <v>3777</v>
      </c>
      <c r="B1190" s="93" t="s">
        <v>4833</v>
      </c>
      <c r="C1190" s="93"/>
      <c r="D1190" s="93">
        <v>0</v>
      </c>
      <c r="E1190" s="93" t="s">
        <v>1157</v>
      </c>
      <c r="F1190" s="93" t="s">
        <v>3780</v>
      </c>
      <c r="G1190" s="93">
        <v>3</v>
      </c>
    </row>
    <row r="1191" spans="1:7">
      <c r="A1191" s="93" t="s">
        <v>3777</v>
      </c>
      <c r="B1191" s="93" t="s">
        <v>3225</v>
      </c>
      <c r="C1191" s="93"/>
      <c r="D1191" s="93">
        <v>0</v>
      </c>
      <c r="E1191" s="93" t="s">
        <v>1157</v>
      </c>
      <c r="F1191" s="93" t="s">
        <v>3780</v>
      </c>
      <c r="G1191" s="93">
        <v>3</v>
      </c>
    </row>
    <row r="1192" spans="1:7">
      <c r="A1192" s="93" t="s">
        <v>3777</v>
      </c>
      <c r="B1192" s="93" t="s">
        <v>3227</v>
      </c>
      <c r="C1192" s="93"/>
      <c r="D1192" s="93">
        <v>0</v>
      </c>
      <c r="E1192" s="93" t="s">
        <v>1157</v>
      </c>
      <c r="F1192" s="93" t="s">
        <v>3780</v>
      </c>
      <c r="G1192" s="93">
        <v>3</v>
      </c>
    </row>
    <row r="1193" spans="1:7">
      <c r="A1193" s="93" t="s">
        <v>3777</v>
      </c>
      <c r="B1193" s="93" t="s">
        <v>3228</v>
      </c>
      <c r="C1193" s="93"/>
      <c r="D1193" s="93">
        <v>0</v>
      </c>
      <c r="E1193" s="93" t="s">
        <v>1157</v>
      </c>
      <c r="F1193" s="93" t="s">
        <v>3780</v>
      </c>
      <c r="G1193" s="93">
        <v>3</v>
      </c>
    </row>
    <row r="1194" spans="1:7">
      <c r="A1194" s="93" t="s">
        <v>3777</v>
      </c>
      <c r="B1194" s="93" t="s">
        <v>4834</v>
      </c>
      <c r="C1194" s="93"/>
      <c r="D1194" s="93">
        <v>0</v>
      </c>
      <c r="E1194" s="93" t="s">
        <v>3872</v>
      </c>
      <c r="F1194" s="93" t="s">
        <v>3780</v>
      </c>
      <c r="G1194" s="93">
        <v>3</v>
      </c>
    </row>
    <row r="1195" spans="1:7">
      <c r="A1195" s="93" t="s">
        <v>3777</v>
      </c>
      <c r="B1195" s="93" t="s">
        <v>4835</v>
      </c>
      <c r="C1195" s="93"/>
      <c r="D1195" s="93">
        <v>0</v>
      </c>
      <c r="E1195" s="93" t="s">
        <v>3782</v>
      </c>
      <c r="F1195" s="93" t="s">
        <v>3780</v>
      </c>
      <c r="G1195" s="93">
        <v>3</v>
      </c>
    </row>
    <row r="1196" spans="1:7">
      <c r="A1196" s="93" t="s">
        <v>3777</v>
      </c>
      <c r="B1196" s="93" t="s">
        <v>4836</v>
      </c>
      <c r="C1196" s="93"/>
      <c r="D1196" s="93">
        <v>0</v>
      </c>
      <c r="E1196" s="93" t="s">
        <v>3872</v>
      </c>
      <c r="F1196" s="93" t="s">
        <v>3780</v>
      </c>
      <c r="G1196" s="93">
        <v>3</v>
      </c>
    </row>
    <row r="1197" spans="1:7">
      <c r="A1197" s="93" t="s">
        <v>3777</v>
      </c>
      <c r="B1197" s="93" t="s">
        <v>4837</v>
      </c>
      <c r="C1197" s="93"/>
      <c r="D1197" s="93">
        <v>0</v>
      </c>
      <c r="E1197" s="93" t="s">
        <v>3872</v>
      </c>
      <c r="F1197" s="93" t="s">
        <v>3780</v>
      </c>
      <c r="G1197" s="93">
        <v>3</v>
      </c>
    </row>
    <row r="1198" spans="1:7">
      <c r="A1198" s="93" t="s">
        <v>3777</v>
      </c>
      <c r="B1198" s="93" t="s">
        <v>4838</v>
      </c>
      <c r="C1198" s="93"/>
      <c r="D1198" s="93">
        <v>0</v>
      </c>
      <c r="E1198" s="93" t="s">
        <v>3791</v>
      </c>
      <c r="F1198" s="93" t="s">
        <v>3780</v>
      </c>
      <c r="G1198" s="93">
        <v>3</v>
      </c>
    </row>
    <row r="1199" spans="1:7">
      <c r="A1199" s="93" t="s">
        <v>3777</v>
      </c>
      <c r="B1199" s="93" t="s">
        <v>4839</v>
      </c>
      <c r="C1199" s="93"/>
      <c r="D1199" s="93">
        <v>0</v>
      </c>
      <c r="E1199" s="93" t="s">
        <v>1157</v>
      </c>
      <c r="F1199" s="93" t="s">
        <v>3780</v>
      </c>
      <c r="G1199" s="93">
        <v>3</v>
      </c>
    </row>
    <row r="1200" spans="1:7">
      <c r="A1200" s="93" t="s">
        <v>3777</v>
      </c>
      <c r="B1200" s="93" t="s">
        <v>4840</v>
      </c>
      <c r="C1200" s="93"/>
      <c r="D1200" s="93">
        <v>0</v>
      </c>
      <c r="E1200" s="93" t="s">
        <v>3796</v>
      </c>
      <c r="F1200" s="93" t="s">
        <v>3780</v>
      </c>
      <c r="G1200" s="93">
        <v>3</v>
      </c>
    </row>
    <row r="1201" spans="1:7">
      <c r="A1201" s="93" t="s">
        <v>3777</v>
      </c>
      <c r="B1201" s="93" t="s">
        <v>4841</v>
      </c>
      <c r="C1201" s="93"/>
      <c r="D1201" s="93">
        <v>0</v>
      </c>
      <c r="E1201" s="93" t="s">
        <v>3791</v>
      </c>
      <c r="F1201" s="93" t="s">
        <v>3780</v>
      </c>
      <c r="G1201" s="93">
        <v>3</v>
      </c>
    </row>
    <row r="1202" spans="1:7">
      <c r="A1202" s="93" t="s">
        <v>3777</v>
      </c>
      <c r="B1202" s="93" t="s">
        <v>4842</v>
      </c>
      <c r="C1202" s="93"/>
      <c r="D1202" s="93">
        <v>0</v>
      </c>
      <c r="E1202" s="93" t="s">
        <v>3791</v>
      </c>
      <c r="F1202" s="93" t="s">
        <v>3780</v>
      </c>
      <c r="G1202" s="93">
        <v>3</v>
      </c>
    </row>
    <row r="1203" spans="1:7">
      <c r="A1203" s="93" t="s">
        <v>3777</v>
      </c>
      <c r="B1203" s="93" t="s">
        <v>4843</v>
      </c>
      <c r="C1203" s="93"/>
      <c r="D1203" s="93">
        <v>0</v>
      </c>
      <c r="E1203" s="93" t="s">
        <v>3791</v>
      </c>
      <c r="F1203" s="93" t="s">
        <v>3780</v>
      </c>
      <c r="G1203" s="93">
        <v>3</v>
      </c>
    </row>
    <row r="1204" spans="1:7">
      <c r="A1204" s="93" t="s">
        <v>3777</v>
      </c>
      <c r="B1204" s="93" t="s">
        <v>4844</v>
      </c>
      <c r="C1204" s="93"/>
      <c r="D1204" s="93">
        <v>0</v>
      </c>
      <c r="E1204" s="93" t="s">
        <v>3791</v>
      </c>
      <c r="F1204" s="93" t="s">
        <v>3780</v>
      </c>
      <c r="G1204" s="93">
        <v>3</v>
      </c>
    </row>
    <row r="1205" spans="1:7">
      <c r="A1205" s="93" t="s">
        <v>3777</v>
      </c>
      <c r="B1205" s="93" t="s">
        <v>4845</v>
      </c>
      <c r="C1205" s="93"/>
      <c r="D1205" s="93">
        <v>0</v>
      </c>
      <c r="E1205" s="93" t="s">
        <v>3919</v>
      </c>
      <c r="F1205" s="93" t="s">
        <v>3780</v>
      </c>
      <c r="G1205" s="93">
        <v>3</v>
      </c>
    </row>
    <row r="1206" spans="1:7">
      <c r="A1206" s="93" t="s">
        <v>3777</v>
      </c>
      <c r="B1206" s="93" t="s">
        <v>4846</v>
      </c>
      <c r="C1206" s="93"/>
      <c r="D1206" s="93">
        <v>0</v>
      </c>
      <c r="E1206" s="93" t="s">
        <v>3798</v>
      </c>
      <c r="F1206" s="93" t="s">
        <v>3780</v>
      </c>
      <c r="G1206" s="93">
        <v>3</v>
      </c>
    </row>
    <row r="1207" spans="1:7">
      <c r="A1207" s="93" t="s">
        <v>3777</v>
      </c>
      <c r="B1207" s="93" t="s">
        <v>4847</v>
      </c>
      <c r="C1207" s="93"/>
      <c r="D1207" s="93">
        <v>0</v>
      </c>
      <c r="E1207" s="93" t="s">
        <v>3798</v>
      </c>
      <c r="F1207" s="93" t="s">
        <v>3780</v>
      </c>
      <c r="G1207" s="93">
        <v>3</v>
      </c>
    </row>
    <row r="1208" spans="1:7">
      <c r="A1208" s="93" t="s">
        <v>3777</v>
      </c>
      <c r="B1208" s="93" t="s">
        <v>4848</v>
      </c>
      <c r="C1208" s="93"/>
      <c r="D1208" s="93">
        <v>0</v>
      </c>
      <c r="E1208" s="93" t="s">
        <v>3798</v>
      </c>
      <c r="F1208" s="93" t="s">
        <v>3780</v>
      </c>
      <c r="G1208" s="93">
        <v>3</v>
      </c>
    </row>
    <row r="1209" spans="1:7">
      <c r="A1209" s="93" t="s">
        <v>3777</v>
      </c>
      <c r="B1209" s="93" t="s">
        <v>4849</v>
      </c>
      <c r="C1209" s="93"/>
      <c r="D1209" s="93">
        <v>0</v>
      </c>
      <c r="E1209" s="93" t="s">
        <v>4010</v>
      </c>
      <c r="F1209" s="93" t="s">
        <v>3780</v>
      </c>
      <c r="G1209" s="93">
        <v>3</v>
      </c>
    </row>
    <row r="1210" spans="1:7">
      <c r="A1210" s="93" t="s">
        <v>3777</v>
      </c>
      <c r="B1210" s="93" t="s">
        <v>4850</v>
      </c>
      <c r="C1210" s="93"/>
      <c r="D1210" s="93">
        <v>0</v>
      </c>
      <c r="E1210" s="93" t="s">
        <v>3782</v>
      </c>
      <c r="F1210" s="93" t="s">
        <v>3780</v>
      </c>
      <c r="G1210" s="93">
        <v>3</v>
      </c>
    </row>
    <row r="1211" spans="1:7">
      <c r="A1211" s="93" t="s">
        <v>3777</v>
      </c>
      <c r="B1211" s="93" t="s">
        <v>3248</v>
      </c>
      <c r="C1211" s="93"/>
      <c r="D1211" s="93">
        <v>0</v>
      </c>
      <c r="E1211" s="93" t="s">
        <v>1157</v>
      </c>
      <c r="F1211" s="93" t="s">
        <v>3780</v>
      </c>
      <c r="G1211" s="93">
        <v>3</v>
      </c>
    </row>
    <row r="1212" spans="1:7">
      <c r="A1212" s="93" t="s">
        <v>3777</v>
      </c>
      <c r="B1212" s="93" t="s">
        <v>4851</v>
      </c>
      <c r="C1212" s="93"/>
      <c r="D1212" s="93">
        <v>0</v>
      </c>
      <c r="E1212" s="93" t="s">
        <v>3872</v>
      </c>
      <c r="F1212" s="93" t="s">
        <v>3780</v>
      </c>
      <c r="G1212" s="93">
        <v>3</v>
      </c>
    </row>
    <row r="1213" spans="1:7">
      <c r="A1213" s="93" t="s">
        <v>3777</v>
      </c>
      <c r="B1213" s="93" t="s">
        <v>4852</v>
      </c>
      <c r="C1213" s="93"/>
      <c r="D1213" s="93">
        <v>0</v>
      </c>
      <c r="E1213" s="93" t="s">
        <v>3798</v>
      </c>
      <c r="F1213" s="93" t="s">
        <v>3780</v>
      </c>
      <c r="G1213" s="93">
        <v>3</v>
      </c>
    </row>
    <row r="1214" spans="1:7">
      <c r="A1214" s="93" t="s">
        <v>3777</v>
      </c>
      <c r="B1214" s="93" t="s">
        <v>4853</v>
      </c>
      <c r="C1214" s="93"/>
      <c r="D1214" s="93">
        <v>0</v>
      </c>
      <c r="E1214" s="93" t="s">
        <v>3798</v>
      </c>
      <c r="F1214" s="93" t="s">
        <v>3780</v>
      </c>
      <c r="G1214" s="93">
        <v>3</v>
      </c>
    </row>
    <row r="1215" spans="1:7">
      <c r="A1215" s="93" t="s">
        <v>3777</v>
      </c>
      <c r="B1215" s="93" t="s">
        <v>4854</v>
      </c>
      <c r="C1215" s="93"/>
      <c r="D1215" s="93">
        <v>0</v>
      </c>
      <c r="E1215" s="93" t="s">
        <v>3798</v>
      </c>
      <c r="F1215" s="93" t="s">
        <v>3780</v>
      </c>
      <c r="G1215" s="93">
        <v>3</v>
      </c>
    </row>
    <row r="1216" spans="1:7">
      <c r="A1216" s="93" t="s">
        <v>3777</v>
      </c>
      <c r="B1216" s="93" t="s">
        <v>4855</v>
      </c>
      <c r="C1216" s="93"/>
      <c r="D1216" s="93">
        <v>0</v>
      </c>
      <c r="E1216" s="93" t="s">
        <v>3791</v>
      </c>
      <c r="F1216" s="93" t="s">
        <v>3780</v>
      </c>
      <c r="G1216" s="93">
        <v>3</v>
      </c>
    </row>
    <row r="1217" spans="1:7">
      <c r="A1217" s="93" t="s">
        <v>3777</v>
      </c>
      <c r="B1217" s="93" t="s">
        <v>4856</v>
      </c>
      <c r="C1217" s="93"/>
      <c r="D1217" s="93">
        <v>0</v>
      </c>
      <c r="E1217" s="93" t="s">
        <v>3833</v>
      </c>
      <c r="F1217" s="93" t="s">
        <v>3780</v>
      </c>
      <c r="G1217" s="93">
        <v>3</v>
      </c>
    </row>
    <row r="1218" spans="1:7">
      <c r="A1218" s="93" t="s">
        <v>3777</v>
      </c>
      <c r="B1218" s="93" t="s">
        <v>4857</v>
      </c>
      <c r="C1218" s="93"/>
      <c r="D1218" s="93">
        <v>0</v>
      </c>
      <c r="E1218" s="93" t="s">
        <v>3791</v>
      </c>
      <c r="F1218" s="93" t="s">
        <v>3780</v>
      </c>
      <c r="G1218" s="93">
        <v>3</v>
      </c>
    </row>
    <row r="1219" spans="1:7">
      <c r="A1219" s="93" t="s">
        <v>3777</v>
      </c>
      <c r="B1219" s="93" t="s">
        <v>4858</v>
      </c>
      <c r="C1219" s="93"/>
      <c r="D1219" s="93">
        <v>0</v>
      </c>
      <c r="E1219" s="93" t="s">
        <v>3872</v>
      </c>
      <c r="F1219" s="93" t="s">
        <v>3780</v>
      </c>
      <c r="G1219" s="93">
        <v>3</v>
      </c>
    </row>
    <row r="1220" spans="1:7">
      <c r="A1220" s="93" t="s">
        <v>3777</v>
      </c>
      <c r="B1220" s="93" t="s">
        <v>4859</v>
      </c>
      <c r="C1220" s="93"/>
      <c r="D1220" s="93">
        <v>0</v>
      </c>
      <c r="E1220" s="93" t="s">
        <v>3796</v>
      </c>
      <c r="F1220" s="93" t="s">
        <v>3780</v>
      </c>
      <c r="G1220" s="93">
        <v>3</v>
      </c>
    </row>
    <row r="1221" spans="1:7">
      <c r="A1221" s="93" t="s">
        <v>3777</v>
      </c>
      <c r="B1221" s="93" t="s">
        <v>4860</v>
      </c>
      <c r="C1221" s="93"/>
      <c r="D1221" s="93">
        <v>0</v>
      </c>
      <c r="E1221" s="93" t="s">
        <v>3796</v>
      </c>
      <c r="F1221" s="93" t="s">
        <v>3780</v>
      </c>
      <c r="G1221" s="93">
        <v>3</v>
      </c>
    </row>
    <row r="1222" spans="1:7">
      <c r="A1222" s="93" t="s">
        <v>3777</v>
      </c>
      <c r="B1222" s="93" t="s">
        <v>4861</v>
      </c>
      <c r="C1222" s="93"/>
      <c r="D1222" s="93">
        <v>0</v>
      </c>
      <c r="E1222" s="93" t="s">
        <v>3791</v>
      </c>
      <c r="F1222" s="93" t="s">
        <v>3780</v>
      </c>
      <c r="G1222" s="93">
        <v>3</v>
      </c>
    </row>
    <row r="1223" spans="1:7">
      <c r="A1223" s="93" t="s">
        <v>3777</v>
      </c>
      <c r="B1223" s="93" t="s">
        <v>4862</v>
      </c>
      <c r="C1223" s="93"/>
      <c r="D1223" s="93">
        <v>0</v>
      </c>
      <c r="E1223" s="93" t="s">
        <v>3791</v>
      </c>
      <c r="F1223" s="93" t="s">
        <v>3780</v>
      </c>
      <c r="G1223" s="93">
        <v>3</v>
      </c>
    </row>
    <row r="1224" spans="1:7">
      <c r="A1224" s="93" t="s">
        <v>3777</v>
      </c>
      <c r="B1224" s="93" t="s">
        <v>4863</v>
      </c>
      <c r="C1224" s="93"/>
      <c r="D1224" s="93">
        <v>0</v>
      </c>
      <c r="E1224" s="93" t="s">
        <v>3791</v>
      </c>
      <c r="F1224" s="93" t="s">
        <v>3780</v>
      </c>
      <c r="G1224" s="93">
        <v>3</v>
      </c>
    </row>
    <row r="1225" spans="1:7">
      <c r="A1225" s="93" t="s">
        <v>3777</v>
      </c>
      <c r="B1225" s="93" t="s">
        <v>4864</v>
      </c>
      <c r="C1225" s="93"/>
      <c r="D1225" s="93">
        <v>0</v>
      </c>
      <c r="E1225" s="93" t="s">
        <v>3791</v>
      </c>
      <c r="F1225" s="93" t="s">
        <v>3780</v>
      </c>
      <c r="G1225" s="93">
        <v>3</v>
      </c>
    </row>
    <row r="1226" spans="1:7">
      <c r="A1226" s="93" t="s">
        <v>3777</v>
      </c>
      <c r="B1226" s="93" t="s">
        <v>4865</v>
      </c>
      <c r="C1226" s="93"/>
      <c r="D1226" s="93">
        <v>0</v>
      </c>
      <c r="E1226" s="93" t="s">
        <v>4866</v>
      </c>
      <c r="F1226" s="93" t="s">
        <v>3780</v>
      </c>
      <c r="G1226" s="93">
        <v>3</v>
      </c>
    </row>
    <row r="1227" spans="1:7">
      <c r="A1227" s="93" t="s">
        <v>3777</v>
      </c>
      <c r="B1227" s="93" t="s">
        <v>3244</v>
      </c>
      <c r="C1227" s="93"/>
      <c r="D1227" s="93">
        <v>0</v>
      </c>
      <c r="E1227" s="93" t="s">
        <v>3872</v>
      </c>
      <c r="F1227" s="93" t="s">
        <v>3780</v>
      </c>
      <c r="G1227" s="93">
        <v>3</v>
      </c>
    </row>
    <row r="1228" spans="1:7">
      <c r="A1228" s="93" t="s">
        <v>3777</v>
      </c>
      <c r="B1228" s="93" t="s">
        <v>4867</v>
      </c>
      <c r="C1228" s="93"/>
      <c r="D1228" s="93">
        <v>0</v>
      </c>
      <c r="E1228" s="93" t="s">
        <v>3872</v>
      </c>
      <c r="F1228" s="93" t="s">
        <v>3780</v>
      </c>
      <c r="G1228" s="93">
        <v>3</v>
      </c>
    </row>
    <row r="1229" spans="1:7">
      <c r="A1229" s="93" t="s">
        <v>3777</v>
      </c>
      <c r="B1229" s="93" t="s">
        <v>4868</v>
      </c>
      <c r="C1229" s="93"/>
      <c r="D1229" s="93">
        <v>0</v>
      </c>
      <c r="E1229" s="93" t="s">
        <v>3798</v>
      </c>
      <c r="F1229" s="93" t="s">
        <v>3780</v>
      </c>
      <c r="G1229" s="93">
        <v>3</v>
      </c>
    </row>
    <row r="1230" spans="1:7">
      <c r="A1230" s="93" t="s">
        <v>3777</v>
      </c>
      <c r="B1230" s="93" t="s">
        <v>3245</v>
      </c>
      <c r="C1230" s="93"/>
      <c r="D1230" s="93">
        <v>0</v>
      </c>
      <c r="E1230" s="93" t="s">
        <v>3872</v>
      </c>
      <c r="F1230" s="93" t="s">
        <v>3780</v>
      </c>
      <c r="G1230" s="93">
        <v>3</v>
      </c>
    </row>
    <row r="1231" spans="1:7">
      <c r="A1231" s="93" t="s">
        <v>3777</v>
      </c>
      <c r="B1231" s="93" t="s">
        <v>4869</v>
      </c>
      <c r="C1231" s="93"/>
      <c r="D1231" s="93">
        <v>0</v>
      </c>
      <c r="E1231" s="93" t="s">
        <v>3791</v>
      </c>
      <c r="F1231" s="93" t="s">
        <v>3780</v>
      </c>
      <c r="G1231" s="93">
        <v>3</v>
      </c>
    </row>
    <row r="1232" spans="1:7">
      <c r="A1232" s="93" t="s">
        <v>3777</v>
      </c>
      <c r="B1232" s="93" t="s">
        <v>4870</v>
      </c>
      <c r="C1232" s="93"/>
      <c r="D1232" s="93">
        <v>0</v>
      </c>
      <c r="E1232" s="93" t="s">
        <v>3787</v>
      </c>
      <c r="F1232" s="93" t="s">
        <v>3780</v>
      </c>
      <c r="G1232" s="93">
        <v>3</v>
      </c>
    </row>
    <row r="1233" spans="1:7">
      <c r="A1233" s="93" t="s">
        <v>3777</v>
      </c>
      <c r="B1233" s="93" t="s">
        <v>4871</v>
      </c>
      <c r="C1233" s="93"/>
      <c r="D1233" s="93">
        <v>0</v>
      </c>
      <c r="E1233" s="93" t="s">
        <v>3796</v>
      </c>
      <c r="F1233" s="93" t="s">
        <v>3780</v>
      </c>
      <c r="G1233" s="93">
        <v>3</v>
      </c>
    </row>
    <row r="1234" spans="1:7">
      <c r="A1234" s="93" t="s">
        <v>3777</v>
      </c>
      <c r="B1234" s="93" t="s">
        <v>4872</v>
      </c>
      <c r="C1234" s="93"/>
      <c r="D1234" s="93">
        <v>0</v>
      </c>
      <c r="E1234" s="93" t="s">
        <v>3787</v>
      </c>
      <c r="F1234" s="93" t="s">
        <v>3780</v>
      </c>
      <c r="G1234" s="93">
        <v>3</v>
      </c>
    </row>
    <row r="1235" spans="1:7">
      <c r="A1235" s="93" t="s">
        <v>3777</v>
      </c>
      <c r="B1235" s="93" t="s">
        <v>4873</v>
      </c>
      <c r="C1235" s="93"/>
      <c r="D1235" s="93">
        <v>0</v>
      </c>
      <c r="E1235" s="93" t="s">
        <v>3787</v>
      </c>
      <c r="F1235" s="93" t="s">
        <v>3780</v>
      </c>
      <c r="G1235" s="93">
        <v>3</v>
      </c>
    </row>
    <row r="1236" spans="1:7">
      <c r="A1236" s="93" t="s">
        <v>3777</v>
      </c>
      <c r="B1236" s="93" t="s">
        <v>4874</v>
      </c>
      <c r="C1236" s="93"/>
      <c r="D1236" s="93">
        <v>0</v>
      </c>
      <c r="E1236" s="93" t="s">
        <v>3796</v>
      </c>
      <c r="F1236" s="93" t="s">
        <v>3780</v>
      </c>
      <c r="G1236" s="93">
        <v>3</v>
      </c>
    </row>
    <row r="1237" spans="1:7">
      <c r="A1237" s="93" t="s">
        <v>3777</v>
      </c>
      <c r="B1237" s="93" t="s">
        <v>4875</v>
      </c>
      <c r="C1237" s="93"/>
      <c r="D1237" s="93">
        <v>0</v>
      </c>
      <c r="E1237" s="93" t="s">
        <v>3796</v>
      </c>
      <c r="F1237" s="93" t="s">
        <v>3780</v>
      </c>
      <c r="G1237" s="93">
        <v>3</v>
      </c>
    </row>
    <row r="1238" spans="1:7">
      <c r="A1238" s="93" t="s">
        <v>3777</v>
      </c>
      <c r="B1238" s="93" t="s">
        <v>4876</v>
      </c>
      <c r="C1238" s="93"/>
      <c r="D1238" s="93">
        <v>0</v>
      </c>
      <c r="E1238" s="93" t="s">
        <v>3798</v>
      </c>
      <c r="F1238" s="93" t="s">
        <v>3780</v>
      </c>
      <c r="G1238" s="93">
        <v>3</v>
      </c>
    </row>
    <row r="1239" spans="1:7">
      <c r="A1239" s="93" t="s">
        <v>3777</v>
      </c>
      <c r="B1239" s="93" t="s">
        <v>4877</v>
      </c>
      <c r="C1239" s="93"/>
      <c r="D1239" s="93">
        <v>0</v>
      </c>
      <c r="E1239" s="93" t="s">
        <v>3787</v>
      </c>
      <c r="F1239" s="93" t="s">
        <v>3780</v>
      </c>
      <c r="G1239" s="93">
        <v>3</v>
      </c>
    </row>
    <row r="1240" spans="1:7">
      <c r="A1240" s="93" t="s">
        <v>3777</v>
      </c>
      <c r="B1240" s="93" t="s">
        <v>3252</v>
      </c>
      <c r="C1240" s="93"/>
      <c r="D1240" s="93">
        <v>0</v>
      </c>
      <c r="E1240" s="93" t="s">
        <v>3787</v>
      </c>
      <c r="F1240" s="93" t="s">
        <v>3780</v>
      </c>
      <c r="G1240" s="93">
        <v>3</v>
      </c>
    </row>
    <row r="1241" spans="1:7">
      <c r="A1241" s="93" t="s">
        <v>3777</v>
      </c>
      <c r="B1241" s="93" t="s">
        <v>4878</v>
      </c>
      <c r="C1241" s="93"/>
      <c r="D1241" s="93">
        <v>0</v>
      </c>
      <c r="E1241" s="93" t="s">
        <v>3919</v>
      </c>
      <c r="F1241" s="93" t="s">
        <v>3780</v>
      </c>
      <c r="G1241" s="93">
        <v>3</v>
      </c>
    </row>
    <row r="1242" spans="1:7">
      <c r="A1242" s="93" t="s">
        <v>3777</v>
      </c>
      <c r="B1242" s="93" t="s">
        <v>3257</v>
      </c>
      <c r="C1242" s="93"/>
      <c r="D1242" s="93">
        <v>0</v>
      </c>
      <c r="E1242" s="93" t="s">
        <v>4003</v>
      </c>
      <c r="F1242" s="93" t="s">
        <v>3780</v>
      </c>
      <c r="G1242" s="93">
        <v>3</v>
      </c>
    </row>
    <row r="1243" spans="1:7">
      <c r="A1243" s="93" t="s">
        <v>3777</v>
      </c>
      <c r="B1243" s="93" t="s">
        <v>3258</v>
      </c>
      <c r="C1243" s="93"/>
      <c r="D1243" s="93">
        <v>0</v>
      </c>
      <c r="E1243" s="93" t="s">
        <v>3919</v>
      </c>
      <c r="F1243" s="93" t="s">
        <v>3780</v>
      </c>
      <c r="G1243" s="93">
        <v>3</v>
      </c>
    </row>
    <row r="1244" spans="1:7">
      <c r="A1244" s="93" t="s">
        <v>3777</v>
      </c>
      <c r="B1244" s="93" t="s">
        <v>4879</v>
      </c>
      <c r="C1244" s="93"/>
      <c r="D1244" s="93">
        <v>0</v>
      </c>
      <c r="E1244" s="93" t="s">
        <v>3787</v>
      </c>
      <c r="F1244" s="93" t="s">
        <v>3780</v>
      </c>
      <c r="G1244" s="93">
        <v>3</v>
      </c>
    </row>
    <row r="1245" spans="1:7">
      <c r="A1245" s="93" t="s">
        <v>3777</v>
      </c>
      <c r="B1245" s="93" t="s">
        <v>4880</v>
      </c>
      <c r="C1245" s="93"/>
      <c r="D1245" s="93">
        <v>0</v>
      </c>
      <c r="E1245" s="93" t="s">
        <v>3989</v>
      </c>
      <c r="F1245" s="93" t="s">
        <v>3780</v>
      </c>
      <c r="G1245" s="93">
        <v>3</v>
      </c>
    </row>
    <row r="1246" spans="1:7">
      <c r="A1246" s="93" t="s">
        <v>3777</v>
      </c>
      <c r="B1246" s="93" t="s">
        <v>4881</v>
      </c>
      <c r="C1246" s="93"/>
      <c r="D1246" s="93">
        <v>0</v>
      </c>
      <c r="E1246" s="93" t="s">
        <v>3787</v>
      </c>
      <c r="F1246" s="93" t="s">
        <v>3780</v>
      </c>
      <c r="G1246" s="93">
        <v>3</v>
      </c>
    </row>
    <row r="1247" spans="1:7">
      <c r="A1247" s="93" t="s">
        <v>3777</v>
      </c>
      <c r="B1247" s="93" t="s">
        <v>4882</v>
      </c>
      <c r="C1247" s="93"/>
      <c r="D1247" s="93">
        <v>0</v>
      </c>
      <c r="E1247" s="93" t="s">
        <v>3798</v>
      </c>
      <c r="F1247" s="93" t="s">
        <v>3780</v>
      </c>
      <c r="G1247" s="93">
        <v>3</v>
      </c>
    </row>
    <row r="1248" spans="1:7">
      <c r="A1248" s="93" t="s">
        <v>3777</v>
      </c>
      <c r="B1248" s="93" t="s">
        <v>4883</v>
      </c>
      <c r="C1248" s="93"/>
      <c r="D1248" s="93">
        <v>0</v>
      </c>
      <c r="E1248" s="93" t="s">
        <v>3787</v>
      </c>
      <c r="F1248" s="93" t="s">
        <v>3780</v>
      </c>
      <c r="G1248" s="93">
        <v>3</v>
      </c>
    </row>
    <row r="1249" spans="1:7">
      <c r="A1249" s="93" t="s">
        <v>3777</v>
      </c>
      <c r="B1249" s="93" t="s">
        <v>4884</v>
      </c>
      <c r="C1249" s="93"/>
      <c r="D1249" s="93">
        <v>0</v>
      </c>
      <c r="E1249" s="93" t="s">
        <v>3779</v>
      </c>
      <c r="F1249" s="93" t="s">
        <v>3780</v>
      </c>
      <c r="G1249" s="93">
        <v>3</v>
      </c>
    </row>
    <row r="1250" spans="1:7">
      <c r="A1250" s="93" t="s">
        <v>3777</v>
      </c>
      <c r="B1250" s="93" t="s">
        <v>4885</v>
      </c>
      <c r="C1250" s="93"/>
      <c r="D1250" s="93">
        <v>0</v>
      </c>
      <c r="E1250" s="93" t="s">
        <v>4886</v>
      </c>
      <c r="F1250" s="93" t="s">
        <v>3780</v>
      </c>
      <c r="G1250" s="93">
        <v>3</v>
      </c>
    </row>
    <row r="1251" spans="1:7">
      <c r="A1251" s="93" t="s">
        <v>3777</v>
      </c>
      <c r="B1251" s="93" t="s">
        <v>4887</v>
      </c>
      <c r="C1251" s="93"/>
      <c r="D1251" s="93">
        <v>0</v>
      </c>
      <c r="E1251" s="93" t="s">
        <v>3787</v>
      </c>
      <c r="F1251" s="93" t="s">
        <v>3780</v>
      </c>
      <c r="G1251" s="93">
        <v>3</v>
      </c>
    </row>
    <row r="1252" spans="1:7">
      <c r="A1252" s="93" t="s">
        <v>3777</v>
      </c>
      <c r="B1252" s="93" t="s">
        <v>4888</v>
      </c>
      <c r="C1252" s="93"/>
      <c r="D1252" s="93">
        <v>0</v>
      </c>
      <c r="E1252" s="93" t="s">
        <v>3787</v>
      </c>
      <c r="F1252" s="93" t="s">
        <v>3780</v>
      </c>
      <c r="G1252" s="93">
        <v>3</v>
      </c>
    </row>
    <row r="1253" spans="1:7">
      <c r="A1253" s="93" t="s">
        <v>3777</v>
      </c>
      <c r="B1253" s="93" t="s">
        <v>4889</v>
      </c>
      <c r="C1253" s="93"/>
      <c r="D1253" s="93">
        <v>0</v>
      </c>
      <c r="E1253" s="93" t="s">
        <v>3802</v>
      </c>
      <c r="F1253" s="93" t="s">
        <v>3780</v>
      </c>
      <c r="G1253" s="93">
        <v>3</v>
      </c>
    </row>
    <row r="1254" spans="1:7">
      <c r="A1254" s="93" t="s">
        <v>3777</v>
      </c>
      <c r="B1254" s="93" t="s">
        <v>4890</v>
      </c>
      <c r="C1254" s="93"/>
      <c r="D1254" s="93">
        <v>0</v>
      </c>
      <c r="E1254" s="93" t="s">
        <v>3802</v>
      </c>
      <c r="F1254" s="93" t="s">
        <v>3780</v>
      </c>
      <c r="G1254" s="93">
        <v>3</v>
      </c>
    </row>
    <row r="1255" spans="1:7">
      <c r="A1255" s="93" t="s">
        <v>3777</v>
      </c>
      <c r="B1255" s="93" t="s">
        <v>3267</v>
      </c>
      <c r="C1255" s="93"/>
      <c r="D1255" s="93">
        <v>0</v>
      </c>
      <c r="E1255" s="93" t="s">
        <v>3789</v>
      </c>
      <c r="F1255" s="93" t="s">
        <v>3780</v>
      </c>
      <c r="G1255" s="93">
        <v>3</v>
      </c>
    </row>
    <row r="1256" spans="1:7">
      <c r="A1256" s="93" t="s">
        <v>3777</v>
      </c>
      <c r="B1256" s="93" t="s">
        <v>3264</v>
      </c>
      <c r="C1256" s="93"/>
      <c r="D1256" s="93">
        <v>0</v>
      </c>
      <c r="E1256" s="93" t="s">
        <v>3847</v>
      </c>
      <c r="F1256" s="93" t="s">
        <v>3780</v>
      </c>
      <c r="G1256" s="93">
        <v>3</v>
      </c>
    </row>
    <row r="1257" spans="1:7">
      <c r="A1257" s="93" t="s">
        <v>3777</v>
      </c>
      <c r="B1257" s="93" t="s">
        <v>4891</v>
      </c>
      <c r="C1257" s="93"/>
      <c r="D1257" s="93">
        <v>0</v>
      </c>
      <c r="E1257" s="93" t="s">
        <v>3782</v>
      </c>
      <c r="F1257" s="93" t="s">
        <v>3780</v>
      </c>
      <c r="G1257" s="93">
        <v>3</v>
      </c>
    </row>
    <row r="1258" spans="1:7">
      <c r="A1258" s="93" t="s">
        <v>3777</v>
      </c>
      <c r="B1258" s="93" t="s">
        <v>4892</v>
      </c>
      <c r="C1258" s="93"/>
      <c r="D1258" s="93">
        <v>0</v>
      </c>
      <c r="E1258" s="93" t="s">
        <v>3787</v>
      </c>
      <c r="F1258" s="93" t="s">
        <v>3780</v>
      </c>
      <c r="G1258" s="93">
        <v>3</v>
      </c>
    </row>
    <row r="1259" spans="1:7">
      <c r="A1259" s="93" t="s">
        <v>3777</v>
      </c>
      <c r="B1259" s="93" t="s">
        <v>4893</v>
      </c>
      <c r="C1259" s="93"/>
      <c r="D1259" s="93">
        <v>0</v>
      </c>
      <c r="E1259" s="93" t="s">
        <v>3787</v>
      </c>
      <c r="F1259" s="93" t="s">
        <v>3780</v>
      </c>
      <c r="G1259" s="93">
        <v>3</v>
      </c>
    </row>
    <row r="1260" spans="1:7">
      <c r="A1260" s="93" t="s">
        <v>3777</v>
      </c>
      <c r="B1260" s="93" t="s">
        <v>3269</v>
      </c>
      <c r="C1260" s="93"/>
      <c r="D1260" s="93">
        <v>0</v>
      </c>
      <c r="E1260" s="93" t="s">
        <v>3847</v>
      </c>
      <c r="F1260" s="93" t="s">
        <v>3780</v>
      </c>
      <c r="G1260" s="93">
        <v>3</v>
      </c>
    </row>
    <row r="1261" spans="1:7">
      <c r="A1261" s="93" t="s">
        <v>3777</v>
      </c>
      <c r="B1261" s="93" t="s">
        <v>4894</v>
      </c>
      <c r="C1261" s="93"/>
      <c r="D1261" s="93">
        <v>0</v>
      </c>
      <c r="E1261" s="93" t="s">
        <v>3787</v>
      </c>
      <c r="F1261" s="93" t="s">
        <v>3780</v>
      </c>
      <c r="G1261" s="93">
        <v>3</v>
      </c>
    </row>
    <row r="1262" spans="1:7">
      <c r="A1262" s="93" t="s">
        <v>3777</v>
      </c>
      <c r="B1262" s="93" t="s">
        <v>3276</v>
      </c>
      <c r="C1262" s="93"/>
      <c r="D1262" s="93">
        <v>0</v>
      </c>
      <c r="E1262" s="93" t="s">
        <v>3847</v>
      </c>
      <c r="F1262" s="93" t="s">
        <v>3780</v>
      </c>
      <c r="G1262" s="93">
        <v>3</v>
      </c>
    </row>
    <row r="1263" spans="1:7">
      <c r="A1263" s="93" t="s">
        <v>3777</v>
      </c>
      <c r="B1263" s="93" t="s">
        <v>4895</v>
      </c>
      <c r="C1263" s="93"/>
      <c r="D1263" s="93">
        <v>0</v>
      </c>
      <c r="E1263" s="93" t="s">
        <v>3796</v>
      </c>
      <c r="F1263" s="93" t="s">
        <v>3780</v>
      </c>
      <c r="G1263" s="93">
        <v>3</v>
      </c>
    </row>
    <row r="1264" spans="1:7">
      <c r="A1264" s="93" t="s">
        <v>3777</v>
      </c>
      <c r="B1264" s="93" t="s">
        <v>4896</v>
      </c>
      <c r="C1264" s="93"/>
      <c r="D1264" s="93">
        <v>0</v>
      </c>
      <c r="E1264" s="93" t="s">
        <v>3798</v>
      </c>
      <c r="F1264" s="93" t="s">
        <v>3780</v>
      </c>
      <c r="G1264" s="93">
        <v>3</v>
      </c>
    </row>
    <row r="1265" spans="1:7">
      <c r="A1265" s="93" t="s">
        <v>3777</v>
      </c>
      <c r="B1265" s="93" t="s">
        <v>3553</v>
      </c>
      <c r="C1265" s="93"/>
      <c r="D1265" s="93">
        <v>0</v>
      </c>
      <c r="E1265" s="93" t="s">
        <v>3798</v>
      </c>
      <c r="F1265" s="93" t="s">
        <v>3780</v>
      </c>
      <c r="G1265" s="93">
        <v>3</v>
      </c>
    </row>
    <row r="1266" spans="1:7">
      <c r="A1266" s="93" t="s">
        <v>3777</v>
      </c>
      <c r="B1266" s="93" t="s">
        <v>4897</v>
      </c>
      <c r="C1266" s="93"/>
      <c r="D1266" s="93">
        <v>0</v>
      </c>
      <c r="E1266" s="93" t="s">
        <v>3798</v>
      </c>
      <c r="F1266" s="93" t="s">
        <v>3780</v>
      </c>
      <c r="G1266" s="93">
        <v>3</v>
      </c>
    </row>
    <row r="1267" spans="1:7">
      <c r="A1267" s="93" t="s">
        <v>3777</v>
      </c>
      <c r="B1267" s="93" t="s">
        <v>4898</v>
      </c>
      <c r="C1267" s="93"/>
      <c r="D1267" s="93">
        <v>0</v>
      </c>
      <c r="E1267" s="93" t="s">
        <v>3798</v>
      </c>
      <c r="F1267" s="93" t="s">
        <v>3780</v>
      </c>
      <c r="G1267" s="93">
        <v>3</v>
      </c>
    </row>
    <row r="1268" spans="1:7">
      <c r="A1268" s="93" t="s">
        <v>3777</v>
      </c>
      <c r="B1268" s="93" t="s">
        <v>3554</v>
      </c>
      <c r="C1268" s="93"/>
      <c r="D1268" s="93">
        <v>0</v>
      </c>
      <c r="E1268" s="93" t="s">
        <v>3798</v>
      </c>
      <c r="F1268" s="93" t="s">
        <v>3780</v>
      </c>
      <c r="G1268" s="93">
        <v>3</v>
      </c>
    </row>
    <row r="1269" spans="1:7">
      <c r="A1269" s="93" t="s">
        <v>3777</v>
      </c>
      <c r="B1269" s="93" t="s">
        <v>4899</v>
      </c>
      <c r="C1269" s="93"/>
      <c r="D1269" s="93">
        <v>0</v>
      </c>
      <c r="E1269" s="93" t="s">
        <v>3798</v>
      </c>
      <c r="F1269" s="93" t="s">
        <v>3780</v>
      </c>
      <c r="G1269" s="93">
        <v>3</v>
      </c>
    </row>
    <row r="1270" spans="1:7">
      <c r="A1270" s="93" t="s">
        <v>3777</v>
      </c>
      <c r="B1270" s="93" t="s">
        <v>4900</v>
      </c>
      <c r="C1270" s="93"/>
      <c r="D1270" s="93">
        <v>0</v>
      </c>
      <c r="E1270" s="93" t="s">
        <v>3798</v>
      </c>
      <c r="F1270" s="93" t="s">
        <v>3780</v>
      </c>
      <c r="G1270" s="93">
        <v>3</v>
      </c>
    </row>
    <row r="1271" spans="1:7">
      <c r="A1271" s="93" t="s">
        <v>3777</v>
      </c>
      <c r="B1271" s="93" t="s">
        <v>4901</v>
      </c>
      <c r="C1271" s="93"/>
      <c r="D1271" s="93">
        <v>0</v>
      </c>
      <c r="E1271" s="93" t="s">
        <v>3798</v>
      </c>
      <c r="F1271" s="93" t="s">
        <v>3780</v>
      </c>
      <c r="G1271" s="93">
        <v>3</v>
      </c>
    </row>
    <row r="1272" spans="1:7">
      <c r="A1272" s="93" t="s">
        <v>3777</v>
      </c>
      <c r="B1272" s="93" t="s">
        <v>4902</v>
      </c>
      <c r="C1272" s="93"/>
      <c r="D1272" s="93">
        <v>0</v>
      </c>
      <c r="E1272" s="93" t="s">
        <v>3798</v>
      </c>
      <c r="F1272" s="93" t="s">
        <v>3780</v>
      </c>
      <c r="G1272" s="93">
        <v>3</v>
      </c>
    </row>
    <row r="1273" spans="1:7">
      <c r="A1273" s="93" t="s">
        <v>3777</v>
      </c>
      <c r="B1273" s="93" t="s">
        <v>4903</v>
      </c>
      <c r="C1273" s="93"/>
      <c r="D1273" s="93">
        <v>0</v>
      </c>
      <c r="E1273" s="93" t="s">
        <v>3787</v>
      </c>
      <c r="F1273" s="93" t="s">
        <v>3780</v>
      </c>
      <c r="G1273" s="93">
        <v>3</v>
      </c>
    </row>
    <row r="1274" spans="1:7">
      <c r="A1274" s="93" t="s">
        <v>3777</v>
      </c>
      <c r="B1274" s="93" t="s">
        <v>4904</v>
      </c>
      <c r="C1274" s="93"/>
      <c r="D1274" s="93">
        <v>0</v>
      </c>
      <c r="E1274" s="93" t="s">
        <v>3798</v>
      </c>
      <c r="F1274" s="93" t="s">
        <v>3780</v>
      </c>
      <c r="G1274" s="93">
        <v>3</v>
      </c>
    </row>
    <row r="1275" spans="1:7">
      <c r="A1275" s="93" t="s">
        <v>3777</v>
      </c>
      <c r="B1275" s="93" t="s">
        <v>4905</v>
      </c>
      <c r="C1275" s="93"/>
      <c r="D1275" s="93">
        <v>0</v>
      </c>
      <c r="E1275" s="93" t="s">
        <v>3798</v>
      </c>
      <c r="F1275" s="93" t="s">
        <v>3780</v>
      </c>
      <c r="G1275" s="93">
        <v>3</v>
      </c>
    </row>
    <row r="1276" spans="1:7">
      <c r="A1276" s="93" t="s">
        <v>3777</v>
      </c>
      <c r="B1276" s="93" t="s">
        <v>4906</v>
      </c>
      <c r="C1276" s="93"/>
      <c r="D1276" s="93">
        <v>0</v>
      </c>
      <c r="E1276" s="93" t="s">
        <v>3939</v>
      </c>
      <c r="F1276" s="93" t="s">
        <v>3780</v>
      </c>
      <c r="G1276" s="93">
        <v>3</v>
      </c>
    </row>
    <row r="1277" spans="1:7">
      <c r="A1277" s="93" t="s">
        <v>3777</v>
      </c>
      <c r="B1277" s="93" t="s">
        <v>4907</v>
      </c>
      <c r="C1277" s="93"/>
      <c r="D1277" s="93">
        <v>0</v>
      </c>
      <c r="E1277" s="93" t="s">
        <v>3800</v>
      </c>
      <c r="F1277" s="93" t="s">
        <v>3780</v>
      </c>
      <c r="G1277" s="93">
        <v>3</v>
      </c>
    </row>
    <row r="1278" spans="1:7">
      <c r="A1278" s="93" t="s">
        <v>3777</v>
      </c>
      <c r="B1278" s="93" t="s">
        <v>4908</v>
      </c>
      <c r="C1278" s="93"/>
      <c r="D1278" s="93">
        <v>0</v>
      </c>
      <c r="E1278" s="93" t="s">
        <v>3779</v>
      </c>
      <c r="F1278" s="93" t="s">
        <v>3780</v>
      </c>
      <c r="G1278" s="93">
        <v>3</v>
      </c>
    </row>
    <row r="1279" spans="1:7">
      <c r="A1279" s="93" t="s">
        <v>3777</v>
      </c>
      <c r="B1279" s="93" t="s">
        <v>4909</v>
      </c>
      <c r="C1279" s="93"/>
      <c r="D1279" s="93">
        <v>0</v>
      </c>
      <c r="E1279" s="93" t="s">
        <v>4459</v>
      </c>
      <c r="F1279" s="93" t="s">
        <v>3780</v>
      </c>
      <c r="G1279" s="93">
        <v>3</v>
      </c>
    </row>
    <row r="1280" spans="1:7">
      <c r="A1280" s="93" t="s">
        <v>3777</v>
      </c>
      <c r="B1280" s="93" t="s">
        <v>4910</v>
      </c>
      <c r="C1280" s="93"/>
      <c r="D1280" s="93">
        <v>0</v>
      </c>
      <c r="E1280" s="93" t="s">
        <v>3802</v>
      </c>
      <c r="F1280" s="93" t="s">
        <v>3780</v>
      </c>
      <c r="G1280" s="93">
        <v>3</v>
      </c>
    </row>
    <row r="1281" spans="1:7">
      <c r="A1281" s="93" t="s">
        <v>3777</v>
      </c>
      <c r="B1281" s="93" t="s">
        <v>4911</v>
      </c>
      <c r="C1281" s="93"/>
      <c r="D1281" s="93">
        <v>0</v>
      </c>
      <c r="E1281" s="93" t="s">
        <v>3802</v>
      </c>
      <c r="F1281" s="93" t="s">
        <v>3780</v>
      </c>
      <c r="G1281" s="93">
        <v>3</v>
      </c>
    </row>
    <row r="1282" spans="1:7">
      <c r="A1282" s="93" t="s">
        <v>3777</v>
      </c>
      <c r="B1282" s="93" t="s">
        <v>3323</v>
      </c>
      <c r="C1282" s="93"/>
      <c r="D1282" s="93">
        <v>0</v>
      </c>
      <c r="E1282" s="93" t="s">
        <v>3803</v>
      </c>
      <c r="F1282" s="93" t="s">
        <v>3780</v>
      </c>
      <c r="G1282" s="93">
        <v>3</v>
      </c>
    </row>
    <row r="1283" spans="1:7">
      <c r="A1283" s="93" t="s">
        <v>3777</v>
      </c>
      <c r="B1283" s="93" t="s">
        <v>4912</v>
      </c>
      <c r="C1283" s="93"/>
      <c r="D1283" s="93">
        <v>0</v>
      </c>
      <c r="E1283" s="93" t="s">
        <v>3796</v>
      </c>
      <c r="F1283" s="93" t="s">
        <v>3780</v>
      </c>
      <c r="G1283" s="93">
        <v>3</v>
      </c>
    </row>
    <row r="1284" spans="1:7">
      <c r="A1284" s="93" t="s">
        <v>3777</v>
      </c>
      <c r="B1284" s="93" t="s">
        <v>4913</v>
      </c>
      <c r="C1284" s="93"/>
      <c r="D1284" s="93">
        <v>0</v>
      </c>
      <c r="E1284" s="93" t="s">
        <v>3796</v>
      </c>
      <c r="F1284" s="93" t="s">
        <v>3780</v>
      </c>
      <c r="G1284" s="93">
        <v>3</v>
      </c>
    </row>
    <row r="1285" spans="1:7">
      <c r="A1285" s="93" t="s">
        <v>3777</v>
      </c>
      <c r="B1285" s="93" t="s">
        <v>4914</v>
      </c>
      <c r="C1285" s="93"/>
      <c r="D1285" s="93">
        <v>0</v>
      </c>
      <c r="E1285" s="93" t="s">
        <v>3796</v>
      </c>
      <c r="F1285" s="93" t="s">
        <v>3780</v>
      </c>
      <c r="G1285" s="93">
        <v>3</v>
      </c>
    </row>
    <row r="1286" spans="1:7">
      <c r="A1286" s="93" t="s">
        <v>3777</v>
      </c>
      <c r="B1286" s="93" t="s">
        <v>4915</v>
      </c>
      <c r="C1286" s="93"/>
      <c r="D1286" s="93">
        <v>0</v>
      </c>
      <c r="E1286" s="93" t="s">
        <v>3787</v>
      </c>
      <c r="F1286" s="93" t="s">
        <v>3780</v>
      </c>
      <c r="G1286" s="93">
        <v>3</v>
      </c>
    </row>
    <row r="1287" spans="1:7">
      <c r="A1287" s="93" t="s">
        <v>3777</v>
      </c>
      <c r="B1287" s="93" t="s">
        <v>4916</v>
      </c>
      <c r="C1287" s="93"/>
      <c r="D1287" s="93">
        <v>0</v>
      </c>
      <c r="E1287" s="93" t="s">
        <v>3789</v>
      </c>
      <c r="F1287" s="93" t="s">
        <v>3780</v>
      </c>
      <c r="G1287" s="93">
        <v>3</v>
      </c>
    </row>
    <row r="1288" spans="1:7">
      <c r="A1288" s="93" t="s">
        <v>3777</v>
      </c>
      <c r="B1288" s="93" t="s">
        <v>4917</v>
      </c>
      <c r="C1288" s="93"/>
      <c r="D1288" s="93">
        <v>0</v>
      </c>
      <c r="E1288" s="93" t="s">
        <v>3791</v>
      </c>
      <c r="F1288" s="93" t="s">
        <v>3780</v>
      </c>
      <c r="G1288" s="93">
        <v>3</v>
      </c>
    </row>
    <row r="1289" spans="1:7">
      <c r="A1289" s="93" t="s">
        <v>3777</v>
      </c>
      <c r="B1289" s="93" t="s">
        <v>4918</v>
      </c>
      <c r="C1289" s="93"/>
      <c r="D1289" s="93">
        <v>0</v>
      </c>
      <c r="E1289" s="93" t="s">
        <v>3787</v>
      </c>
      <c r="F1289" s="93" t="s">
        <v>3780</v>
      </c>
      <c r="G1289" s="93">
        <v>3</v>
      </c>
    </row>
    <row r="1290" spans="1:7">
      <c r="A1290" s="93" t="s">
        <v>3777</v>
      </c>
      <c r="B1290" s="93" t="s">
        <v>4919</v>
      </c>
      <c r="C1290" s="93"/>
      <c r="D1290" s="93">
        <v>0</v>
      </c>
      <c r="E1290" s="93" t="s">
        <v>3798</v>
      </c>
      <c r="F1290" s="93" t="s">
        <v>3780</v>
      </c>
      <c r="G1290" s="93">
        <v>3</v>
      </c>
    </row>
    <row r="1291" spans="1:7">
      <c r="A1291" s="93" t="s">
        <v>3777</v>
      </c>
      <c r="B1291" s="93" t="s">
        <v>4920</v>
      </c>
      <c r="C1291" s="93"/>
      <c r="D1291" s="93">
        <v>0</v>
      </c>
      <c r="E1291" s="93" t="s">
        <v>3798</v>
      </c>
      <c r="F1291" s="93" t="s">
        <v>3780</v>
      </c>
      <c r="G1291" s="93">
        <v>3</v>
      </c>
    </row>
    <row r="1292" spans="1:7">
      <c r="A1292" s="93" t="s">
        <v>3777</v>
      </c>
      <c r="B1292" s="93" t="s">
        <v>4921</v>
      </c>
      <c r="C1292" s="93"/>
      <c r="D1292" s="93">
        <v>0</v>
      </c>
      <c r="E1292" s="93" t="s">
        <v>3798</v>
      </c>
      <c r="F1292" s="93" t="s">
        <v>3780</v>
      </c>
      <c r="G1292" s="93">
        <v>3</v>
      </c>
    </row>
    <row r="1293" spans="1:7">
      <c r="A1293" s="93" t="s">
        <v>3777</v>
      </c>
      <c r="B1293" s="93" t="s">
        <v>4922</v>
      </c>
      <c r="C1293" s="93"/>
      <c r="D1293" s="93">
        <v>0</v>
      </c>
      <c r="E1293" s="93" t="s">
        <v>3798</v>
      </c>
      <c r="F1293" s="93" t="s">
        <v>3780</v>
      </c>
      <c r="G1293" s="93">
        <v>3</v>
      </c>
    </row>
    <row r="1294" spans="1:7">
      <c r="A1294" s="93" t="s">
        <v>3777</v>
      </c>
      <c r="B1294" s="93" t="s">
        <v>4923</v>
      </c>
      <c r="C1294" s="93"/>
      <c r="D1294" s="93">
        <v>0</v>
      </c>
      <c r="E1294" s="93" t="s">
        <v>3798</v>
      </c>
      <c r="F1294" s="93" t="s">
        <v>3780</v>
      </c>
      <c r="G1294" s="93">
        <v>3</v>
      </c>
    </row>
    <row r="1295" spans="1:7">
      <c r="A1295" s="93" t="s">
        <v>3777</v>
      </c>
      <c r="B1295" s="93" t="s">
        <v>4924</v>
      </c>
      <c r="C1295" s="93"/>
      <c r="D1295" s="93">
        <v>0</v>
      </c>
      <c r="E1295" s="93" t="s">
        <v>3798</v>
      </c>
      <c r="F1295" s="93" t="s">
        <v>3780</v>
      </c>
      <c r="G1295" s="93">
        <v>3</v>
      </c>
    </row>
    <row r="1296" spans="1:7">
      <c r="A1296" s="93" t="s">
        <v>3777</v>
      </c>
      <c r="B1296" s="93" t="s">
        <v>4925</v>
      </c>
      <c r="C1296" s="93"/>
      <c r="D1296" s="93">
        <v>0</v>
      </c>
      <c r="E1296" s="93" t="s">
        <v>3798</v>
      </c>
      <c r="F1296" s="93" t="s">
        <v>3780</v>
      </c>
      <c r="G1296" s="93">
        <v>3</v>
      </c>
    </row>
    <row r="1297" spans="1:7">
      <c r="A1297" s="93" t="s">
        <v>3777</v>
      </c>
      <c r="B1297" s="93" t="s">
        <v>4926</v>
      </c>
      <c r="C1297" s="93"/>
      <c r="D1297" s="93">
        <v>0</v>
      </c>
      <c r="E1297" s="93" t="s">
        <v>3798</v>
      </c>
      <c r="F1297" s="93" t="s">
        <v>3780</v>
      </c>
      <c r="G1297" s="93">
        <v>3</v>
      </c>
    </row>
    <row r="1298" spans="1:7">
      <c r="A1298" s="93" t="s">
        <v>3777</v>
      </c>
      <c r="B1298" s="93" t="s">
        <v>4927</v>
      </c>
      <c r="C1298" s="93"/>
      <c r="D1298" s="93">
        <v>0</v>
      </c>
      <c r="E1298" s="93" t="s">
        <v>3798</v>
      </c>
      <c r="F1298" s="93" t="s">
        <v>3780</v>
      </c>
      <c r="G1298" s="93">
        <v>3</v>
      </c>
    </row>
    <row r="1299" spans="1:7">
      <c r="A1299" s="93" t="s">
        <v>3777</v>
      </c>
      <c r="B1299" s="93" t="s">
        <v>4928</v>
      </c>
      <c r="C1299" s="93"/>
      <c r="D1299" s="93">
        <v>0</v>
      </c>
      <c r="E1299" s="93" t="s">
        <v>3802</v>
      </c>
      <c r="F1299" s="93" t="s">
        <v>3780</v>
      </c>
      <c r="G1299" s="93">
        <v>3</v>
      </c>
    </row>
    <row r="1300" spans="1:7">
      <c r="A1300" s="93" t="s">
        <v>3777</v>
      </c>
      <c r="B1300" s="93" t="s">
        <v>4929</v>
      </c>
      <c r="C1300" s="93"/>
      <c r="D1300" s="93">
        <v>0</v>
      </c>
      <c r="E1300" s="93" t="s">
        <v>3802</v>
      </c>
      <c r="F1300" s="93" t="s">
        <v>3780</v>
      </c>
      <c r="G1300" s="93">
        <v>3</v>
      </c>
    </row>
    <row r="1301" spans="1:7">
      <c r="A1301" s="93" t="s">
        <v>3777</v>
      </c>
      <c r="B1301" s="93" t="s">
        <v>4930</v>
      </c>
      <c r="C1301" s="93"/>
      <c r="D1301" s="93">
        <v>0</v>
      </c>
      <c r="E1301" s="93" t="s">
        <v>3779</v>
      </c>
      <c r="F1301" s="93" t="s">
        <v>3780</v>
      </c>
      <c r="G1301" s="93">
        <v>3</v>
      </c>
    </row>
    <row r="1302" spans="1:7">
      <c r="A1302" s="93" t="s">
        <v>3777</v>
      </c>
      <c r="B1302" s="93" t="s">
        <v>4931</v>
      </c>
      <c r="C1302" s="93"/>
      <c r="D1302" s="93">
        <v>0</v>
      </c>
      <c r="E1302" s="93" t="s">
        <v>3787</v>
      </c>
      <c r="F1302" s="93" t="s">
        <v>3780</v>
      </c>
      <c r="G1302" s="93">
        <v>3</v>
      </c>
    </row>
    <row r="1303" spans="1:7">
      <c r="A1303" s="93" t="s">
        <v>3777</v>
      </c>
      <c r="B1303" s="93" t="s">
        <v>4932</v>
      </c>
      <c r="C1303" s="93"/>
      <c r="D1303" s="93">
        <v>0</v>
      </c>
      <c r="E1303" s="93" t="s">
        <v>3798</v>
      </c>
      <c r="F1303" s="93" t="s">
        <v>3780</v>
      </c>
      <c r="G1303" s="93">
        <v>3</v>
      </c>
    </row>
    <row r="1304" spans="1:7">
      <c r="A1304" s="93" t="s">
        <v>3777</v>
      </c>
      <c r="B1304" s="93" t="s">
        <v>4933</v>
      </c>
      <c r="C1304" s="93"/>
      <c r="D1304" s="93">
        <v>0</v>
      </c>
      <c r="E1304" s="93" t="s">
        <v>3798</v>
      </c>
      <c r="F1304" s="93" t="s">
        <v>3780</v>
      </c>
      <c r="G1304" s="93">
        <v>3</v>
      </c>
    </row>
    <row r="1305" spans="1:7">
      <c r="A1305" s="93" t="s">
        <v>3777</v>
      </c>
      <c r="B1305" s="93" t="s">
        <v>4934</v>
      </c>
      <c r="C1305" s="93"/>
      <c r="D1305" s="93">
        <v>0</v>
      </c>
      <c r="E1305" s="93" t="s">
        <v>3798</v>
      </c>
      <c r="F1305" s="93" t="s">
        <v>3780</v>
      </c>
      <c r="G1305" s="93">
        <v>3</v>
      </c>
    </row>
    <row r="1306" spans="1:7">
      <c r="A1306" s="93" t="s">
        <v>3777</v>
      </c>
      <c r="B1306" s="93" t="s">
        <v>4935</v>
      </c>
      <c r="C1306" s="93"/>
      <c r="D1306" s="93">
        <v>0</v>
      </c>
      <c r="E1306" s="93" t="s">
        <v>3798</v>
      </c>
      <c r="F1306" s="93" t="s">
        <v>3780</v>
      </c>
      <c r="G1306" s="93">
        <v>3</v>
      </c>
    </row>
    <row r="1307" spans="1:7">
      <c r="A1307" s="93" t="s">
        <v>3777</v>
      </c>
      <c r="B1307" s="93" t="s">
        <v>4936</v>
      </c>
      <c r="C1307" s="93"/>
      <c r="D1307" s="93">
        <v>0</v>
      </c>
      <c r="E1307" s="93" t="s">
        <v>3798</v>
      </c>
      <c r="F1307" s="93" t="s">
        <v>3780</v>
      </c>
      <c r="G1307" s="93">
        <v>3</v>
      </c>
    </row>
    <row r="1308" spans="1:7">
      <c r="A1308" s="93" t="s">
        <v>3777</v>
      </c>
      <c r="B1308" s="93" t="s">
        <v>4937</v>
      </c>
      <c r="C1308" s="93"/>
      <c r="D1308" s="93">
        <v>0</v>
      </c>
      <c r="E1308" s="93" t="s">
        <v>3798</v>
      </c>
      <c r="F1308" s="93" t="s">
        <v>3780</v>
      </c>
      <c r="G1308" s="93">
        <v>3</v>
      </c>
    </row>
    <row r="1309" spans="1:7">
      <c r="A1309" s="93" t="s">
        <v>3777</v>
      </c>
      <c r="B1309" s="93" t="s">
        <v>4938</v>
      </c>
      <c r="C1309" s="93"/>
      <c r="D1309" s="93">
        <v>0</v>
      </c>
      <c r="E1309" s="93" t="s">
        <v>3798</v>
      </c>
      <c r="F1309" s="93" t="s">
        <v>3780</v>
      </c>
      <c r="G1309" s="93">
        <v>3</v>
      </c>
    </row>
    <row r="1310" spans="1:7">
      <c r="A1310" s="93" t="s">
        <v>3777</v>
      </c>
      <c r="B1310" s="93" t="s">
        <v>4939</v>
      </c>
      <c r="C1310" s="93"/>
      <c r="D1310" s="93">
        <v>0</v>
      </c>
      <c r="E1310" s="93" t="s">
        <v>3798</v>
      </c>
      <c r="F1310" s="93" t="s">
        <v>3780</v>
      </c>
      <c r="G1310" s="93">
        <v>3</v>
      </c>
    </row>
    <row r="1311" spans="1:7">
      <c r="A1311" s="93" t="s">
        <v>3777</v>
      </c>
      <c r="B1311" s="93" t="s">
        <v>4940</v>
      </c>
      <c r="C1311" s="93"/>
      <c r="D1311" s="93">
        <v>0</v>
      </c>
      <c r="E1311" s="93" t="s">
        <v>3798</v>
      </c>
      <c r="F1311" s="93" t="s">
        <v>3780</v>
      </c>
      <c r="G1311" s="93">
        <v>3</v>
      </c>
    </row>
    <row r="1312" spans="1:7">
      <c r="A1312" s="93" t="s">
        <v>3777</v>
      </c>
      <c r="B1312" s="93" t="s">
        <v>4941</v>
      </c>
      <c r="C1312" s="93"/>
      <c r="D1312" s="93">
        <v>0</v>
      </c>
      <c r="E1312" s="93" t="s">
        <v>3798</v>
      </c>
      <c r="F1312" s="93" t="s">
        <v>3780</v>
      </c>
      <c r="G1312" s="93">
        <v>3</v>
      </c>
    </row>
    <row r="1313" spans="1:7">
      <c r="A1313" s="93" t="s">
        <v>3777</v>
      </c>
      <c r="B1313" s="93" t="s">
        <v>4942</v>
      </c>
      <c r="C1313" s="93"/>
      <c r="D1313" s="93">
        <v>0</v>
      </c>
      <c r="E1313" s="93" t="s">
        <v>3798</v>
      </c>
      <c r="F1313" s="93" t="s">
        <v>3780</v>
      </c>
      <c r="G1313" s="93">
        <v>3</v>
      </c>
    </row>
    <row r="1314" spans="1:7">
      <c r="A1314" s="93" t="s">
        <v>3777</v>
      </c>
      <c r="B1314" s="93" t="s">
        <v>4943</v>
      </c>
      <c r="C1314" s="93"/>
      <c r="D1314" s="93">
        <v>0</v>
      </c>
      <c r="E1314" s="93" t="s">
        <v>3798</v>
      </c>
      <c r="F1314" s="93" t="s">
        <v>3780</v>
      </c>
      <c r="G1314" s="93">
        <v>3</v>
      </c>
    </row>
    <row r="1315" spans="1:7">
      <c r="A1315" s="93" t="s">
        <v>3777</v>
      </c>
      <c r="B1315" s="93" t="s">
        <v>4944</v>
      </c>
      <c r="C1315" s="93"/>
      <c r="D1315" s="93">
        <v>0</v>
      </c>
      <c r="E1315" s="93" t="s">
        <v>3798</v>
      </c>
      <c r="F1315" s="93" t="s">
        <v>3780</v>
      </c>
      <c r="G1315" s="93">
        <v>3</v>
      </c>
    </row>
    <row r="1316" spans="1:7">
      <c r="A1316" s="93" t="s">
        <v>3777</v>
      </c>
      <c r="B1316" s="93" t="s">
        <v>4945</v>
      </c>
      <c r="C1316" s="93"/>
      <c r="D1316" s="93">
        <v>0</v>
      </c>
      <c r="E1316" s="93" t="s">
        <v>3798</v>
      </c>
      <c r="F1316" s="93" t="s">
        <v>3780</v>
      </c>
      <c r="G1316" s="93">
        <v>3</v>
      </c>
    </row>
    <row r="1317" spans="1:7">
      <c r="A1317" s="93" t="s">
        <v>3777</v>
      </c>
      <c r="B1317" s="93" t="s">
        <v>4946</v>
      </c>
      <c r="C1317" s="93"/>
      <c r="D1317" s="93">
        <v>0</v>
      </c>
      <c r="E1317" s="93" t="s">
        <v>3798</v>
      </c>
      <c r="F1317" s="93" t="s">
        <v>3780</v>
      </c>
      <c r="G1317" s="93">
        <v>3</v>
      </c>
    </row>
    <row r="1318" spans="1:7">
      <c r="A1318" s="93" t="s">
        <v>3777</v>
      </c>
      <c r="B1318" s="93" t="s">
        <v>4947</v>
      </c>
      <c r="C1318" s="93"/>
      <c r="D1318" s="93">
        <v>0</v>
      </c>
      <c r="E1318" s="93" t="s">
        <v>3798</v>
      </c>
      <c r="F1318" s="93" t="s">
        <v>3780</v>
      </c>
      <c r="G1318" s="93">
        <v>3</v>
      </c>
    </row>
    <row r="1319" spans="1:7">
      <c r="A1319" s="93" t="s">
        <v>3777</v>
      </c>
      <c r="B1319" s="93" t="s">
        <v>4948</v>
      </c>
      <c r="C1319" s="93"/>
      <c r="D1319" s="93">
        <v>0</v>
      </c>
      <c r="E1319" s="93" t="s">
        <v>3798</v>
      </c>
      <c r="F1319" s="93" t="s">
        <v>3780</v>
      </c>
      <c r="G1319" s="93">
        <v>3</v>
      </c>
    </row>
    <row r="1320" spans="1:7">
      <c r="A1320" s="93" t="s">
        <v>3777</v>
      </c>
      <c r="B1320" s="93" t="s">
        <v>4949</v>
      </c>
      <c r="C1320" s="93"/>
      <c r="D1320" s="93">
        <v>0</v>
      </c>
      <c r="E1320" s="93" t="s">
        <v>3798</v>
      </c>
      <c r="F1320" s="93" t="s">
        <v>3780</v>
      </c>
      <c r="G1320" s="93">
        <v>3</v>
      </c>
    </row>
    <row r="1321" spans="1:7">
      <c r="A1321" s="93" t="s">
        <v>3777</v>
      </c>
      <c r="B1321" s="93" t="s">
        <v>4950</v>
      </c>
      <c r="C1321" s="93"/>
      <c r="D1321" s="93">
        <v>0</v>
      </c>
      <c r="E1321" s="93" t="s">
        <v>3798</v>
      </c>
      <c r="F1321" s="93" t="s">
        <v>3780</v>
      </c>
      <c r="G1321" s="93">
        <v>3</v>
      </c>
    </row>
    <row r="1322" spans="1:7">
      <c r="A1322" s="93" t="s">
        <v>3777</v>
      </c>
      <c r="B1322" s="93" t="s">
        <v>4951</v>
      </c>
      <c r="C1322" s="93"/>
      <c r="D1322" s="93">
        <v>0</v>
      </c>
      <c r="E1322" s="93" t="s">
        <v>4952</v>
      </c>
      <c r="F1322" s="93" t="s">
        <v>3780</v>
      </c>
      <c r="G1322" s="93">
        <v>3</v>
      </c>
    </row>
    <row r="1323" spans="1:7">
      <c r="A1323" s="93" t="s">
        <v>3777</v>
      </c>
      <c r="B1323" s="93" t="s">
        <v>4953</v>
      </c>
      <c r="C1323" s="93"/>
      <c r="D1323" s="93">
        <v>0</v>
      </c>
      <c r="E1323" s="93" t="s">
        <v>4954</v>
      </c>
      <c r="F1323" s="93" t="s">
        <v>3780</v>
      </c>
      <c r="G1323" s="93">
        <v>3</v>
      </c>
    </row>
    <row r="1324" spans="1:7">
      <c r="A1324" s="93" t="s">
        <v>3777</v>
      </c>
      <c r="B1324" s="93" t="s">
        <v>4955</v>
      </c>
      <c r="C1324" s="93"/>
      <c r="D1324" s="93">
        <v>0</v>
      </c>
      <c r="E1324" s="93" t="s">
        <v>3798</v>
      </c>
      <c r="F1324" s="93" t="s">
        <v>3780</v>
      </c>
      <c r="G1324" s="93">
        <v>3</v>
      </c>
    </row>
    <row r="1325" spans="1:7">
      <c r="A1325" s="93" t="s">
        <v>3777</v>
      </c>
      <c r="B1325" s="93" t="s">
        <v>4956</v>
      </c>
      <c r="C1325" s="93"/>
      <c r="D1325" s="93">
        <v>0</v>
      </c>
      <c r="E1325" s="93" t="s">
        <v>3798</v>
      </c>
      <c r="F1325" s="93" t="s">
        <v>3780</v>
      </c>
      <c r="G1325" s="93">
        <v>3</v>
      </c>
    </row>
    <row r="1326" spans="1:7">
      <c r="A1326" s="93" t="s">
        <v>3777</v>
      </c>
      <c r="B1326" s="93" t="s">
        <v>4957</v>
      </c>
      <c r="C1326" s="93"/>
      <c r="D1326" s="93">
        <v>0</v>
      </c>
      <c r="E1326" s="93" t="s">
        <v>3798</v>
      </c>
      <c r="F1326" s="93" t="s">
        <v>3780</v>
      </c>
      <c r="G1326" s="93">
        <v>3</v>
      </c>
    </row>
    <row r="1327" spans="1:7">
      <c r="A1327" s="93" t="s">
        <v>3777</v>
      </c>
      <c r="B1327" s="93" t="s">
        <v>4958</v>
      </c>
      <c r="C1327" s="93"/>
      <c r="D1327" s="93">
        <v>0</v>
      </c>
      <c r="E1327" s="93" t="s">
        <v>3798</v>
      </c>
      <c r="F1327" s="93" t="s">
        <v>3780</v>
      </c>
      <c r="G1327" s="93">
        <v>3</v>
      </c>
    </row>
    <row r="1328" spans="1:7">
      <c r="A1328" s="93" t="s">
        <v>3777</v>
      </c>
      <c r="B1328" s="93" t="s">
        <v>4959</v>
      </c>
      <c r="C1328" s="93"/>
      <c r="D1328" s="93">
        <v>0</v>
      </c>
      <c r="E1328" s="93" t="s">
        <v>3798</v>
      </c>
      <c r="F1328" s="93" t="s">
        <v>3780</v>
      </c>
      <c r="G1328" s="93">
        <v>3</v>
      </c>
    </row>
    <row r="1329" spans="1:7">
      <c r="A1329" s="93" t="s">
        <v>3777</v>
      </c>
      <c r="B1329" s="93" t="s">
        <v>4960</v>
      </c>
      <c r="C1329" s="93"/>
      <c r="D1329" s="93">
        <v>0</v>
      </c>
      <c r="E1329" s="93" t="s">
        <v>3798</v>
      </c>
      <c r="F1329" s="93" t="s">
        <v>3780</v>
      </c>
      <c r="G1329" s="93">
        <v>3</v>
      </c>
    </row>
    <row r="1330" spans="1:7">
      <c r="A1330" s="93" t="s">
        <v>3777</v>
      </c>
      <c r="B1330" s="93" t="s">
        <v>4961</v>
      </c>
      <c r="C1330" s="93"/>
      <c r="D1330" s="93">
        <v>0</v>
      </c>
      <c r="E1330" s="93" t="s">
        <v>3787</v>
      </c>
      <c r="F1330" s="93" t="s">
        <v>3780</v>
      </c>
      <c r="G1330" s="93">
        <v>3</v>
      </c>
    </row>
    <row r="1331" spans="1:7">
      <c r="A1331" s="93" t="s">
        <v>3777</v>
      </c>
      <c r="B1331" s="93" t="s">
        <v>4962</v>
      </c>
      <c r="C1331" s="93"/>
      <c r="D1331" s="93">
        <v>0</v>
      </c>
      <c r="E1331" s="93" t="s">
        <v>3798</v>
      </c>
      <c r="F1331" s="93" t="s">
        <v>3780</v>
      </c>
      <c r="G1331" s="93">
        <v>3</v>
      </c>
    </row>
    <row r="1332" spans="1:7">
      <c r="A1332" s="93" t="s">
        <v>3777</v>
      </c>
      <c r="B1332" s="93" t="s">
        <v>4963</v>
      </c>
      <c r="C1332" s="93"/>
      <c r="D1332" s="93">
        <v>0</v>
      </c>
      <c r="E1332" s="93" t="s">
        <v>3803</v>
      </c>
      <c r="F1332" s="93" t="s">
        <v>3780</v>
      </c>
      <c r="G1332" s="93">
        <v>3</v>
      </c>
    </row>
    <row r="1333" spans="1:7">
      <c r="A1333" s="93" t="s">
        <v>3777</v>
      </c>
      <c r="B1333" s="93" t="s">
        <v>4964</v>
      </c>
      <c r="C1333" s="93"/>
      <c r="D1333" s="93">
        <v>0</v>
      </c>
      <c r="E1333" s="93" t="s">
        <v>3798</v>
      </c>
      <c r="F1333" s="93" t="s">
        <v>3780</v>
      </c>
      <c r="G1333" s="93">
        <v>3</v>
      </c>
    </row>
    <row r="1334" spans="1:7">
      <c r="A1334" s="93" t="s">
        <v>3777</v>
      </c>
      <c r="B1334" s="93" t="s">
        <v>4965</v>
      </c>
      <c r="C1334" s="93"/>
      <c r="D1334" s="93">
        <v>0</v>
      </c>
      <c r="E1334" s="93" t="s">
        <v>3791</v>
      </c>
      <c r="F1334" s="93" t="s">
        <v>3780</v>
      </c>
      <c r="G1334" s="93">
        <v>3</v>
      </c>
    </row>
    <row r="1335" spans="1:7">
      <c r="A1335" s="93" t="s">
        <v>3777</v>
      </c>
      <c r="B1335" s="93" t="s">
        <v>4966</v>
      </c>
      <c r="C1335" s="93"/>
      <c r="D1335" s="93">
        <v>0</v>
      </c>
      <c r="E1335" s="93" t="s">
        <v>3791</v>
      </c>
      <c r="F1335" s="93" t="s">
        <v>3780</v>
      </c>
      <c r="G1335" s="93">
        <v>3</v>
      </c>
    </row>
    <row r="1336" spans="1:7">
      <c r="A1336" s="93" t="s">
        <v>3777</v>
      </c>
      <c r="B1336" s="93" t="s">
        <v>4967</v>
      </c>
      <c r="C1336" s="93"/>
      <c r="D1336" s="93">
        <v>0</v>
      </c>
      <c r="E1336" s="93" t="s">
        <v>3798</v>
      </c>
      <c r="F1336" s="93" t="s">
        <v>3780</v>
      </c>
      <c r="G1336" s="93">
        <v>3</v>
      </c>
    </row>
    <row r="1337" spans="1:7">
      <c r="A1337" s="93" t="s">
        <v>3777</v>
      </c>
      <c r="B1337" s="93" t="s">
        <v>4968</v>
      </c>
      <c r="C1337" s="93"/>
      <c r="D1337" s="93">
        <v>0</v>
      </c>
      <c r="E1337" s="93" t="s">
        <v>3798</v>
      </c>
      <c r="F1337" s="93" t="s">
        <v>3780</v>
      </c>
      <c r="G1337" s="93">
        <v>3</v>
      </c>
    </row>
    <row r="1338" spans="1:7">
      <c r="A1338" s="93" t="s">
        <v>3777</v>
      </c>
      <c r="B1338" s="93" t="s">
        <v>4969</v>
      </c>
      <c r="C1338" s="93"/>
      <c r="D1338" s="93">
        <v>0</v>
      </c>
      <c r="E1338" s="93" t="s">
        <v>3800</v>
      </c>
      <c r="F1338" s="93" t="s">
        <v>3780</v>
      </c>
      <c r="G1338" s="93">
        <v>3</v>
      </c>
    </row>
    <row r="1339" spans="1:7">
      <c r="A1339" s="93" t="s">
        <v>3777</v>
      </c>
      <c r="B1339" s="93" t="s">
        <v>4970</v>
      </c>
      <c r="C1339" s="93"/>
      <c r="D1339" s="93">
        <v>0</v>
      </c>
      <c r="E1339" s="93" t="s">
        <v>4010</v>
      </c>
      <c r="F1339" s="93" t="s">
        <v>3780</v>
      </c>
      <c r="G1339" s="93">
        <v>3</v>
      </c>
    </row>
    <row r="1340" spans="1:7">
      <c r="A1340" s="93" t="s">
        <v>3777</v>
      </c>
      <c r="B1340" s="93" t="s">
        <v>4971</v>
      </c>
      <c r="C1340" s="93"/>
      <c r="D1340" s="93">
        <v>0</v>
      </c>
      <c r="E1340" s="93" t="s">
        <v>3791</v>
      </c>
      <c r="F1340" s="93" t="s">
        <v>3780</v>
      </c>
      <c r="G1340" s="93">
        <v>3</v>
      </c>
    </row>
    <row r="1341" spans="1:7">
      <c r="A1341" s="93" t="s">
        <v>3777</v>
      </c>
      <c r="B1341" s="93" t="s">
        <v>4972</v>
      </c>
      <c r="C1341" s="93"/>
      <c r="D1341" s="93">
        <v>0</v>
      </c>
      <c r="E1341" s="93" t="s">
        <v>4411</v>
      </c>
      <c r="F1341" s="93" t="s">
        <v>3780</v>
      </c>
      <c r="G1341" s="93">
        <v>3</v>
      </c>
    </row>
    <row r="1342" spans="1:7">
      <c r="A1342" s="93" t="s">
        <v>3777</v>
      </c>
      <c r="B1342" s="93" t="s">
        <v>4973</v>
      </c>
      <c r="C1342" s="93"/>
      <c r="D1342" s="93">
        <v>0</v>
      </c>
      <c r="E1342" s="93" t="s">
        <v>4411</v>
      </c>
      <c r="F1342" s="93" t="s">
        <v>3780</v>
      </c>
      <c r="G1342" s="93">
        <v>3</v>
      </c>
    </row>
    <row r="1343" spans="1:7">
      <c r="A1343" s="93" t="s">
        <v>3777</v>
      </c>
      <c r="B1343" s="93" t="s">
        <v>4974</v>
      </c>
      <c r="C1343" s="93"/>
      <c r="D1343" s="93">
        <v>0</v>
      </c>
      <c r="E1343" s="93" t="s">
        <v>3782</v>
      </c>
      <c r="F1343" s="93" t="s">
        <v>3780</v>
      </c>
      <c r="G1343" s="93">
        <v>3</v>
      </c>
    </row>
    <row r="1344" spans="1:7">
      <c r="A1344" s="93" t="s">
        <v>3777</v>
      </c>
      <c r="B1344" s="93" t="s">
        <v>4975</v>
      </c>
      <c r="C1344" s="93"/>
      <c r="D1344" s="93">
        <v>0</v>
      </c>
      <c r="E1344" s="93" t="s">
        <v>3798</v>
      </c>
      <c r="F1344" s="93" t="s">
        <v>3780</v>
      </c>
      <c r="G1344" s="93">
        <v>3</v>
      </c>
    </row>
    <row r="1345" spans="1:7">
      <c r="A1345" s="93" t="s">
        <v>3777</v>
      </c>
      <c r="B1345" s="93" t="s">
        <v>4976</v>
      </c>
      <c r="C1345" s="93"/>
      <c r="D1345" s="93">
        <v>0</v>
      </c>
      <c r="E1345" s="93" t="s">
        <v>3787</v>
      </c>
      <c r="F1345" s="93" t="s">
        <v>3780</v>
      </c>
      <c r="G1345" s="93">
        <v>3</v>
      </c>
    </row>
    <row r="1346" spans="1:7">
      <c r="A1346" s="93" t="s">
        <v>3777</v>
      </c>
      <c r="B1346" s="93" t="s">
        <v>4977</v>
      </c>
      <c r="C1346" s="93"/>
      <c r="D1346" s="93">
        <v>0</v>
      </c>
      <c r="E1346" s="93" t="s">
        <v>3787</v>
      </c>
      <c r="F1346" s="93" t="s">
        <v>3780</v>
      </c>
      <c r="G1346" s="93">
        <v>3</v>
      </c>
    </row>
    <row r="1347" spans="1:7">
      <c r="A1347" s="93" t="s">
        <v>3777</v>
      </c>
      <c r="B1347" s="93" t="s">
        <v>4978</v>
      </c>
      <c r="C1347" s="93"/>
      <c r="D1347" s="93">
        <v>0</v>
      </c>
      <c r="E1347" s="93" t="s">
        <v>4979</v>
      </c>
      <c r="F1347" s="93" t="s">
        <v>3780</v>
      </c>
      <c r="G1347" s="93">
        <v>3</v>
      </c>
    </row>
    <row r="1348" spans="1:7">
      <c r="A1348" s="93" t="s">
        <v>3777</v>
      </c>
      <c r="B1348" s="93" t="s">
        <v>4980</v>
      </c>
      <c r="C1348" s="93"/>
      <c r="D1348" s="93">
        <v>0</v>
      </c>
      <c r="E1348" s="93" t="s">
        <v>3782</v>
      </c>
      <c r="F1348" s="93" t="s">
        <v>3780</v>
      </c>
      <c r="G1348" s="93">
        <v>3</v>
      </c>
    </row>
    <row r="1349" spans="1:7">
      <c r="A1349" s="93" t="s">
        <v>3777</v>
      </c>
      <c r="B1349" s="93" t="s">
        <v>4981</v>
      </c>
      <c r="C1349" s="93"/>
      <c r="D1349" s="93">
        <v>0</v>
      </c>
      <c r="E1349" s="93" t="s">
        <v>3798</v>
      </c>
      <c r="F1349" s="93" t="s">
        <v>3780</v>
      </c>
      <c r="G1349" s="93">
        <v>3</v>
      </c>
    </row>
    <row r="1350" spans="1:7">
      <c r="A1350" s="93" t="s">
        <v>3777</v>
      </c>
      <c r="B1350" s="93" t="s">
        <v>4982</v>
      </c>
      <c r="C1350" s="93"/>
      <c r="D1350" s="93">
        <v>0</v>
      </c>
      <c r="E1350" s="93" t="s">
        <v>3798</v>
      </c>
      <c r="F1350" s="93" t="s">
        <v>3780</v>
      </c>
      <c r="G1350" s="93">
        <v>3</v>
      </c>
    </row>
    <row r="1351" spans="1:7">
      <c r="A1351" s="93" t="s">
        <v>3777</v>
      </c>
      <c r="B1351" s="93" t="s">
        <v>4983</v>
      </c>
      <c r="C1351" s="93"/>
      <c r="D1351" s="93">
        <v>0</v>
      </c>
      <c r="E1351" s="93" t="s">
        <v>3919</v>
      </c>
      <c r="F1351" s="93" t="s">
        <v>3780</v>
      </c>
      <c r="G1351" s="93">
        <v>3</v>
      </c>
    </row>
    <row r="1352" spans="1:7">
      <c r="A1352" s="93" t="s">
        <v>3777</v>
      </c>
      <c r="B1352" s="93" t="s">
        <v>4984</v>
      </c>
      <c r="C1352" s="93"/>
      <c r="D1352" s="93">
        <v>0</v>
      </c>
      <c r="E1352" s="93" t="s">
        <v>3802</v>
      </c>
      <c r="F1352" s="93" t="s">
        <v>3780</v>
      </c>
      <c r="G1352" s="93">
        <v>3</v>
      </c>
    </row>
    <row r="1353" spans="1:7">
      <c r="A1353" s="93" t="s">
        <v>3777</v>
      </c>
      <c r="B1353" s="93" t="s">
        <v>4985</v>
      </c>
      <c r="C1353" s="93"/>
      <c r="D1353" s="93">
        <v>0</v>
      </c>
      <c r="E1353" s="93" t="s">
        <v>3802</v>
      </c>
      <c r="F1353" s="93" t="s">
        <v>3780</v>
      </c>
      <c r="G1353" s="93">
        <v>3</v>
      </c>
    </row>
    <row r="1354" spans="1:7">
      <c r="A1354" s="93" t="s">
        <v>3777</v>
      </c>
      <c r="B1354" s="93" t="s">
        <v>4986</v>
      </c>
      <c r="C1354" s="93"/>
      <c r="D1354" s="93">
        <v>0</v>
      </c>
      <c r="E1354" s="93" t="s">
        <v>3802</v>
      </c>
      <c r="F1354" s="93" t="s">
        <v>3780</v>
      </c>
      <c r="G1354" s="93">
        <v>3</v>
      </c>
    </row>
    <row r="1355" spans="1:7">
      <c r="A1355" s="93" t="s">
        <v>3777</v>
      </c>
      <c r="B1355" s="93" t="s">
        <v>4987</v>
      </c>
      <c r="C1355" s="93"/>
      <c r="D1355" s="93">
        <v>0</v>
      </c>
      <c r="E1355" s="93" t="s">
        <v>3798</v>
      </c>
      <c r="F1355" s="93" t="s">
        <v>3780</v>
      </c>
      <c r="G1355" s="93">
        <v>3</v>
      </c>
    </row>
    <row r="1356" spans="1:7">
      <c r="A1356" s="93" t="s">
        <v>3777</v>
      </c>
      <c r="B1356" s="93" t="s">
        <v>4988</v>
      </c>
      <c r="C1356" s="93"/>
      <c r="D1356" s="93">
        <v>0</v>
      </c>
      <c r="E1356" s="93" t="s">
        <v>3787</v>
      </c>
      <c r="F1356" s="93" t="s">
        <v>3780</v>
      </c>
      <c r="G1356" s="93">
        <v>3</v>
      </c>
    </row>
    <row r="1357" spans="1:7">
      <c r="A1357" s="93" t="s">
        <v>3777</v>
      </c>
      <c r="B1357" s="93" t="s">
        <v>4989</v>
      </c>
      <c r="C1357" s="93"/>
      <c r="D1357" s="93">
        <v>0</v>
      </c>
      <c r="E1357" s="93" t="s">
        <v>3782</v>
      </c>
      <c r="F1357" s="93" t="s">
        <v>3780</v>
      </c>
      <c r="G1357" s="93">
        <v>3</v>
      </c>
    </row>
    <row r="1358" spans="1:7">
      <c r="A1358" s="93" t="s">
        <v>3777</v>
      </c>
      <c r="B1358" s="93" t="s">
        <v>4990</v>
      </c>
      <c r="C1358" s="93"/>
      <c r="D1358" s="93">
        <v>0</v>
      </c>
      <c r="E1358" s="93" t="s">
        <v>4991</v>
      </c>
      <c r="F1358" s="93" t="s">
        <v>3780</v>
      </c>
      <c r="G1358" s="93">
        <v>3</v>
      </c>
    </row>
    <row r="1359" spans="1:7">
      <c r="A1359" s="93" t="s">
        <v>3777</v>
      </c>
      <c r="B1359" s="93" t="s">
        <v>4992</v>
      </c>
      <c r="C1359" s="93"/>
      <c r="D1359" s="93">
        <v>0</v>
      </c>
      <c r="E1359" s="93" t="s">
        <v>4991</v>
      </c>
      <c r="F1359" s="93" t="s">
        <v>3780</v>
      </c>
      <c r="G1359" s="93">
        <v>3</v>
      </c>
    </row>
    <row r="1360" spans="1:7">
      <c r="A1360" s="93" t="s">
        <v>3777</v>
      </c>
      <c r="B1360" s="93" t="s">
        <v>4993</v>
      </c>
      <c r="C1360" s="93"/>
      <c r="D1360" s="93">
        <v>0</v>
      </c>
      <c r="E1360" s="93" t="s">
        <v>4991</v>
      </c>
      <c r="F1360" s="93" t="s">
        <v>3780</v>
      </c>
      <c r="G1360" s="93">
        <v>3</v>
      </c>
    </row>
    <row r="1361" spans="1:7">
      <c r="A1361" s="93" t="s">
        <v>3777</v>
      </c>
      <c r="B1361" s="93" t="s">
        <v>4994</v>
      </c>
      <c r="C1361" s="93"/>
      <c r="D1361" s="93">
        <v>0</v>
      </c>
      <c r="E1361" s="93" t="s">
        <v>3872</v>
      </c>
      <c r="F1361" s="93" t="s">
        <v>3780</v>
      </c>
      <c r="G1361" s="93">
        <v>3</v>
      </c>
    </row>
    <row r="1362" spans="1:7">
      <c r="A1362" s="93" t="s">
        <v>3777</v>
      </c>
      <c r="B1362" s="93" t="s">
        <v>4995</v>
      </c>
      <c r="C1362" s="93"/>
      <c r="D1362" s="93">
        <v>0</v>
      </c>
      <c r="E1362" s="93" t="s">
        <v>3889</v>
      </c>
      <c r="F1362" s="93" t="s">
        <v>3780</v>
      </c>
      <c r="G1362" s="93">
        <v>3</v>
      </c>
    </row>
    <row r="1363" spans="1:7">
      <c r="A1363" s="93" t="s">
        <v>3777</v>
      </c>
      <c r="B1363" s="93" t="s">
        <v>4996</v>
      </c>
      <c r="C1363" s="93"/>
      <c r="D1363" s="93">
        <v>0</v>
      </c>
      <c r="E1363" s="93" t="s">
        <v>3969</v>
      </c>
      <c r="F1363" s="93" t="s">
        <v>3780</v>
      </c>
      <c r="G1363" s="93">
        <v>3</v>
      </c>
    </row>
    <row r="1364" spans="1:7">
      <c r="A1364" s="93" t="s">
        <v>3777</v>
      </c>
      <c r="B1364" s="93" t="s">
        <v>4997</v>
      </c>
      <c r="C1364" s="93"/>
      <c r="D1364" s="93">
        <v>0</v>
      </c>
      <c r="E1364" s="93" t="s">
        <v>3787</v>
      </c>
      <c r="F1364" s="93" t="s">
        <v>3780</v>
      </c>
      <c r="G1364" s="93">
        <v>3</v>
      </c>
    </row>
    <row r="1365" spans="1:7">
      <c r="A1365" s="93" t="s">
        <v>3777</v>
      </c>
      <c r="B1365" s="93" t="s">
        <v>4998</v>
      </c>
      <c r="C1365" s="93"/>
      <c r="D1365" s="93">
        <v>0</v>
      </c>
      <c r="E1365" s="93" t="s">
        <v>3833</v>
      </c>
      <c r="F1365" s="93" t="s">
        <v>3780</v>
      </c>
      <c r="G1365" s="93">
        <v>3</v>
      </c>
    </row>
    <row r="1366" spans="1:7">
      <c r="A1366" s="93" t="s">
        <v>3777</v>
      </c>
      <c r="B1366" s="93" t="s">
        <v>4999</v>
      </c>
      <c r="C1366" s="93"/>
      <c r="D1366" s="93">
        <v>0</v>
      </c>
      <c r="E1366" s="93" t="s">
        <v>3800</v>
      </c>
      <c r="F1366" s="93" t="s">
        <v>3780</v>
      </c>
      <c r="G1366" s="93">
        <v>3</v>
      </c>
    </row>
    <row r="1367" spans="1:7">
      <c r="A1367" s="93" t="s">
        <v>3777</v>
      </c>
      <c r="B1367" s="93" t="s">
        <v>5000</v>
      </c>
      <c r="C1367" s="93"/>
      <c r="D1367" s="93">
        <v>0</v>
      </c>
      <c r="E1367" s="93" t="s">
        <v>3872</v>
      </c>
      <c r="F1367" s="93" t="s">
        <v>3780</v>
      </c>
      <c r="G1367" s="93">
        <v>3</v>
      </c>
    </row>
    <row r="1368" spans="1:7">
      <c r="A1368" s="93" t="s">
        <v>3777</v>
      </c>
      <c r="B1368" s="93" t="s">
        <v>5001</v>
      </c>
      <c r="C1368" s="93"/>
      <c r="D1368" s="93">
        <v>0</v>
      </c>
      <c r="E1368" s="93" t="s">
        <v>3872</v>
      </c>
      <c r="F1368" s="93" t="s">
        <v>3780</v>
      </c>
      <c r="G1368" s="93">
        <v>3</v>
      </c>
    </row>
    <row r="1369" spans="1:7">
      <c r="A1369" s="93" t="s">
        <v>3777</v>
      </c>
      <c r="B1369" s="93" t="s">
        <v>5002</v>
      </c>
      <c r="C1369" s="93"/>
      <c r="D1369" s="93">
        <v>0</v>
      </c>
      <c r="E1369" s="93" t="s">
        <v>3798</v>
      </c>
      <c r="F1369" s="93" t="s">
        <v>3780</v>
      </c>
      <c r="G1369" s="93">
        <v>3</v>
      </c>
    </row>
    <row r="1370" spans="1:7">
      <c r="A1370" s="93" t="s">
        <v>3777</v>
      </c>
      <c r="B1370" s="93" t="s">
        <v>5003</v>
      </c>
      <c r="C1370" s="93"/>
      <c r="D1370" s="93">
        <v>0</v>
      </c>
      <c r="E1370" s="93" t="s">
        <v>3787</v>
      </c>
      <c r="F1370" s="93" t="s">
        <v>3780</v>
      </c>
      <c r="G1370" s="93">
        <v>3</v>
      </c>
    </row>
    <row r="1371" spans="1:7">
      <c r="A1371" s="93" t="s">
        <v>3777</v>
      </c>
      <c r="B1371" s="93" t="s">
        <v>5004</v>
      </c>
      <c r="C1371" s="93"/>
      <c r="D1371" s="93">
        <v>0</v>
      </c>
      <c r="E1371" s="93" t="s">
        <v>3875</v>
      </c>
      <c r="F1371" s="93" t="s">
        <v>3780</v>
      </c>
      <c r="G1371" s="93">
        <v>3</v>
      </c>
    </row>
    <row r="1372" spans="1:7">
      <c r="A1372" s="93" t="s">
        <v>3777</v>
      </c>
      <c r="B1372" s="93" t="s">
        <v>5005</v>
      </c>
      <c r="C1372" s="93"/>
      <c r="D1372" s="93">
        <v>0</v>
      </c>
      <c r="E1372" s="93" t="s">
        <v>3919</v>
      </c>
      <c r="F1372" s="93" t="s">
        <v>3780</v>
      </c>
      <c r="G1372" s="93">
        <v>3</v>
      </c>
    </row>
    <row r="1373" spans="1:7">
      <c r="A1373" s="93" t="s">
        <v>3777</v>
      </c>
      <c r="B1373" s="93" t="s">
        <v>5006</v>
      </c>
      <c r="C1373" s="93"/>
      <c r="D1373" s="93">
        <v>0</v>
      </c>
      <c r="E1373" s="93" t="s">
        <v>3787</v>
      </c>
      <c r="F1373" s="93" t="s">
        <v>3780</v>
      </c>
      <c r="G1373" s="93">
        <v>3</v>
      </c>
    </row>
    <row r="1374" spans="1:7">
      <c r="A1374" s="93" t="s">
        <v>3777</v>
      </c>
      <c r="B1374" s="93" t="s">
        <v>5007</v>
      </c>
      <c r="C1374" s="93"/>
      <c r="D1374" s="93">
        <v>0</v>
      </c>
      <c r="E1374" s="93" t="s">
        <v>3787</v>
      </c>
      <c r="F1374" s="93" t="s">
        <v>3780</v>
      </c>
      <c r="G1374" s="93">
        <v>3</v>
      </c>
    </row>
    <row r="1375" spans="1:7">
      <c r="A1375" s="93" t="s">
        <v>3777</v>
      </c>
      <c r="B1375" s="93" t="s">
        <v>5008</v>
      </c>
      <c r="C1375" s="93"/>
      <c r="D1375" s="93">
        <v>0</v>
      </c>
      <c r="E1375" s="93" t="s">
        <v>3796</v>
      </c>
      <c r="F1375" s="93" t="s">
        <v>3780</v>
      </c>
      <c r="G1375" s="93">
        <v>3</v>
      </c>
    </row>
    <row r="1376" spans="1:7">
      <c r="A1376" s="93" t="s">
        <v>3777</v>
      </c>
      <c r="B1376" s="93" t="s">
        <v>5009</v>
      </c>
      <c r="C1376" s="93"/>
      <c r="D1376" s="93">
        <v>0</v>
      </c>
      <c r="E1376" s="93" t="s">
        <v>3787</v>
      </c>
      <c r="F1376" s="93" t="s">
        <v>3780</v>
      </c>
      <c r="G1376" s="93">
        <v>3</v>
      </c>
    </row>
    <row r="1377" spans="1:7">
      <c r="A1377" s="93" t="s">
        <v>3777</v>
      </c>
      <c r="B1377" s="93" t="s">
        <v>5010</v>
      </c>
      <c r="C1377" s="93"/>
      <c r="D1377" s="93">
        <v>0</v>
      </c>
      <c r="E1377" s="93" t="s">
        <v>3782</v>
      </c>
      <c r="F1377" s="93" t="s">
        <v>3780</v>
      </c>
      <c r="G1377" s="93">
        <v>3</v>
      </c>
    </row>
    <row r="1378" spans="1:7">
      <c r="A1378" s="93" t="s">
        <v>3777</v>
      </c>
      <c r="B1378" s="93" t="s">
        <v>5011</v>
      </c>
      <c r="C1378" s="93"/>
      <c r="D1378" s="93">
        <v>0</v>
      </c>
      <c r="E1378" s="93" t="s">
        <v>3779</v>
      </c>
      <c r="F1378" s="93" t="s">
        <v>3780</v>
      </c>
      <c r="G1378" s="93">
        <v>3</v>
      </c>
    </row>
    <row r="1379" spans="1:7">
      <c r="A1379" s="93" t="s">
        <v>3777</v>
      </c>
      <c r="B1379" s="93" t="s">
        <v>5012</v>
      </c>
      <c r="C1379" s="93"/>
      <c r="D1379" s="93">
        <v>0</v>
      </c>
      <c r="E1379" s="93" t="s">
        <v>3798</v>
      </c>
      <c r="F1379" s="93" t="s">
        <v>3780</v>
      </c>
      <c r="G1379" s="93">
        <v>3</v>
      </c>
    </row>
    <row r="1380" spans="1:7">
      <c r="A1380" s="93" t="s">
        <v>3777</v>
      </c>
      <c r="B1380" s="93" t="s">
        <v>5013</v>
      </c>
      <c r="C1380" s="93"/>
      <c r="D1380" s="93">
        <v>0</v>
      </c>
      <c r="E1380" s="93" t="s">
        <v>3798</v>
      </c>
      <c r="F1380" s="93" t="s">
        <v>3780</v>
      </c>
      <c r="G1380" s="93">
        <v>3</v>
      </c>
    </row>
    <row r="1381" spans="1:7">
      <c r="A1381" s="93" t="s">
        <v>3777</v>
      </c>
      <c r="B1381" s="93" t="s">
        <v>5014</v>
      </c>
      <c r="C1381" s="93"/>
      <c r="D1381" s="93">
        <v>0</v>
      </c>
      <c r="E1381" s="93" t="s">
        <v>3858</v>
      </c>
      <c r="F1381" s="93" t="s">
        <v>3780</v>
      </c>
      <c r="G1381" s="93">
        <v>3</v>
      </c>
    </row>
    <row r="1382" spans="1:7">
      <c r="A1382" s="93" t="s">
        <v>3777</v>
      </c>
      <c r="B1382" s="93" t="s">
        <v>5015</v>
      </c>
      <c r="C1382" s="93"/>
      <c r="D1382" s="93">
        <v>0</v>
      </c>
      <c r="E1382" s="93" t="s">
        <v>3837</v>
      </c>
      <c r="F1382" s="93" t="s">
        <v>3780</v>
      </c>
      <c r="G1382" s="93">
        <v>3</v>
      </c>
    </row>
    <row r="1383" spans="1:7">
      <c r="A1383" s="93" t="s">
        <v>3777</v>
      </c>
      <c r="B1383" s="93" t="s">
        <v>5016</v>
      </c>
      <c r="C1383" s="93"/>
      <c r="D1383" s="93">
        <v>0</v>
      </c>
      <c r="E1383" s="93" t="s">
        <v>3787</v>
      </c>
      <c r="F1383" s="93" t="s">
        <v>3780</v>
      </c>
      <c r="G1383" s="93">
        <v>3</v>
      </c>
    </row>
    <row r="1384" spans="1:7">
      <c r="A1384" s="93" t="s">
        <v>3777</v>
      </c>
      <c r="B1384" s="93" t="s">
        <v>5017</v>
      </c>
      <c r="C1384" s="93"/>
      <c r="D1384" s="93">
        <v>0</v>
      </c>
      <c r="E1384" s="93" t="s">
        <v>3787</v>
      </c>
      <c r="F1384" s="93" t="s">
        <v>3780</v>
      </c>
      <c r="G1384" s="93">
        <v>3</v>
      </c>
    </row>
    <row r="1385" spans="1:7">
      <c r="A1385" s="93" t="s">
        <v>3777</v>
      </c>
      <c r="B1385" s="93" t="s">
        <v>5018</v>
      </c>
      <c r="C1385" s="93"/>
      <c r="D1385" s="93">
        <v>0</v>
      </c>
      <c r="E1385" s="93" t="s">
        <v>4802</v>
      </c>
      <c r="F1385" s="93" t="s">
        <v>3780</v>
      </c>
      <c r="G1385" s="93">
        <v>3</v>
      </c>
    </row>
    <row r="1386" spans="1:7">
      <c r="A1386" s="93" t="s">
        <v>3777</v>
      </c>
      <c r="B1386" s="93" t="s">
        <v>5019</v>
      </c>
      <c r="C1386" s="93"/>
      <c r="D1386" s="93">
        <v>0</v>
      </c>
      <c r="E1386" s="93" t="s">
        <v>3787</v>
      </c>
      <c r="F1386" s="93" t="s">
        <v>3780</v>
      </c>
      <c r="G1386" s="93">
        <v>3</v>
      </c>
    </row>
    <row r="1387" spans="1:7">
      <c r="A1387" s="93" t="s">
        <v>3777</v>
      </c>
      <c r="B1387" s="93" t="s">
        <v>5020</v>
      </c>
      <c r="C1387" s="93"/>
      <c r="D1387" s="93">
        <v>0</v>
      </c>
      <c r="E1387" s="93" t="s">
        <v>3787</v>
      </c>
      <c r="F1387" s="93" t="s">
        <v>3780</v>
      </c>
      <c r="G1387" s="93">
        <v>3</v>
      </c>
    </row>
    <row r="1388" spans="1:7">
      <c r="A1388" s="93" t="s">
        <v>3777</v>
      </c>
      <c r="B1388" s="93" t="s">
        <v>5021</v>
      </c>
      <c r="C1388" s="93"/>
      <c r="D1388" s="93">
        <v>0</v>
      </c>
      <c r="E1388" s="93" t="s">
        <v>3782</v>
      </c>
      <c r="F1388" s="93" t="s">
        <v>3780</v>
      </c>
      <c r="G1388" s="93">
        <v>3</v>
      </c>
    </row>
    <row r="1389" spans="1:7">
      <c r="A1389" s="93" t="s">
        <v>3777</v>
      </c>
      <c r="B1389" s="93" t="s">
        <v>5022</v>
      </c>
      <c r="C1389" s="93"/>
      <c r="D1389" s="93">
        <v>0</v>
      </c>
      <c r="E1389" s="93" t="s">
        <v>3787</v>
      </c>
      <c r="F1389" s="93" t="s">
        <v>3780</v>
      </c>
      <c r="G1389" s="93">
        <v>3</v>
      </c>
    </row>
    <row r="1390" spans="1:7">
      <c r="A1390" s="93" t="s">
        <v>3777</v>
      </c>
      <c r="B1390" s="93" t="s">
        <v>5023</v>
      </c>
      <c r="C1390" s="93"/>
      <c r="D1390" s="93">
        <v>0</v>
      </c>
      <c r="E1390" s="93" t="s">
        <v>3787</v>
      </c>
      <c r="F1390" s="93" t="s">
        <v>3780</v>
      </c>
      <c r="G1390" s="93">
        <v>3</v>
      </c>
    </row>
    <row r="1391" spans="1:7">
      <c r="A1391" s="93" t="s">
        <v>3777</v>
      </c>
      <c r="B1391" s="93" t="s">
        <v>5024</v>
      </c>
      <c r="C1391" s="93"/>
      <c r="D1391" s="93">
        <v>0</v>
      </c>
      <c r="E1391" s="93" t="s">
        <v>3787</v>
      </c>
      <c r="F1391" s="93" t="s">
        <v>3780</v>
      </c>
      <c r="G1391" s="93">
        <v>3</v>
      </c>
    </row>
    <row r="1392" spans="1:7">
      <c r="A1392" s="93" t="s">
        <v>3777</v>
      </c>
      <c r="B1392" s="93" t="s">
        <v>5025</v>
      </c>
      <c r="C1392" s="93"/>
      <c r="D1392" s="93">
        <v>0</v>
      </c>
      <c r="E1392" s="93" t="s">
        <v>3787</v>
      </c>
      <c r="F1392" s="93" t="s">
        <v>3780</v>
      </c>
      <c r="G1392" s="93">
        <v>3</v>
      </c>
    </row>
    <row r="1393" spans="1:7">
      <c r="A1393" s="93" t="s">
        <v>3777</v>
      </c>
      <c r="B1393" s="93" t="s">
        <v>5026</v>
      </c>
      <c r="C1393" s="93"/>
      <c r="D1393" s="93">
        <v>0</v>
      </c>
      <c r="E1393" s="93" t="s">
        <v>3787</v>
      </c>
      <c r="F1393" s="93" t="s">
        <v>3780</v>
      </c>
      <c r="G1393" s="93">
        <v>3</v>
      </c>
    </row>
    <row r="1394" spans="1:7">
      <c r="A1394" s="93" t="s">
        <v>3777</v>
      </c>
      <c r="B1394" s="93" t="s">
        <v>5027</v>
      </c>
      <c r="C1394" s="93"/>
      <c r="D1394" s="93">
        <v>0</v>
      </c>
      <c r="E1394" s="93" t="s">
        <v>3787</v>
      </c>
      <c r="F1394" s="93" t="s">
        <v>3780</v>
      </c>
      <c r="G1394" s="93">
        <v>3</v>
      </c>
    </row>
    <row r="1395" spans="1:7">
      <c r="A1395" s="93" t="s">
        <v>3777</v>
      </c>
      <c r="B1395" s="93" t="s">
        <v>5028</v>
      </c>
      <c r="C1395" s="93"/>
      <c r="D1395" s="93">
        <v>0</v>
      </c>
      <c r="E1395" s="93" t="s">
        <v>3915</v>
      </c>
      <c r="F1395" s="93" t="s">
        <v>3780</v>
      </c>
      <c r="G1395" s="93">
        <v>3</v>
      </c>
    </row>
    <row r="1396" spans="1:7">
      <c r="A1396" s="93" t="s">
        <v>3777</v>
      </c>
      <c r="B1396" s="93" t="s">
        <v>5029</v>
      </c>
      <c r="C1396" s="93"/>
      <c r="D1396" s="93">
        <v>0</v>
      </c>
      <c r="E1396" s="93" t="s">
        <v>3787</v>
      </c>
      <c r="F1396" s="93" t="s">
        <v>3780</v>
      </c>
      <c r="G1396" s="93">
        <v>3</v>
      </c>
    </row>
    <row r="1397" spans="1:7">
      <c r="A1397" s="93" t="s">
        <v>3777</v>
      </c>
      <c r="B1397" s="93" t="s">
        <v>5030</v>
      </c>
      <c r="C1397" s="93"/>
      <c r="D1397" s="93">
        <v>0</v>
      </c>
      <c r="E1397" s="93" t="s">
        <v>4006</v>
      </c>
      <c r="F1397" s="93" t="s">
        <v>3780</v>
      </c>
      <c r="G1397" s="93">
        <v>3</v>
      </c>
    </row>
    <row r="1398" spans="1:7">
      <c r="A1398" s="93" t="s">
        <v>3777</v>
      </c>
      <c r="B1398" s="93" t="s">
        <v>5031</v>
      </c>
      <c r="C1398" s="93"/>
      <c r="D1398" s="93">
        <v>0</v>
      </c>
      <c r="E1398" s="93" t="s">
        <v>3787</v>
      </c>
      <c r="F1398" s="93" t="s">
        <v>3780</v>
      </c>
      <c r="G1398" s="93">
        <v>3</v>
      </c>
    </row>
    <row r="1399" spans="1:7">
      <c r="A1399" s="93" t="s">
        <v>3777</v>
      </c>
      <c r="B1399" s="93" t="s">
        <v>5032</v>
      </c>
      <c r="C1399" s="93"/>
      <c r="D1399" s="93">
        <v>0</v>
      </c>
      <c r="E1399" s="93" t="s">
        <v>3787</v>
      </c>
      <c r="F1399" s="93" t="s">
        <v>3780</v>
      </c>
      <c r="G1399" s="93">
        <v>3</v>
      </c>
    </row>
    <row r="1400" spans="1:7">
      <c r="A1400" s="93" t="s">
        <v>3777</v>
      </c>
      <c r="B1400" s="93" t="s">
        <v>5033</v>
      </c>
      <c r="C1400" s="93"/>
      <c r="D1400" s="93">
        <v>0</v>
      </c>
      <c r="E1400" s="93" t="s">
        <v>3787</v>
      </c>
      <c r="F1400" s="93" t="s">
        <v>3780</v>
      </c>
      <c r="G1400" s="93">
        <v>3</v>
      </c>
    </row>
    <row r="1401" spans="1:7">
      <c r="A1401" s="93" t="s">
        <v>3777</v>
      </c>
      <c r="B1401" s="93" t="s">
        <v>5034</v>
      </c>
      <c r="C1401" s="93"/>
      <c r="D1401" s="93">
        <v>0</v>
      </c>
      <c r="E1401" s="93" t="s">
        <v>3787</v>
      </c>
      <c r="F1401" s="93" t="s">
        <v>3780</v>
      </c>
      <c r="G1401" s="93">
        <v>3</v>
      </c>
    </row>
    <row r="1402" spans="1:7">
      <c r="A1402" s="93" t="s">
        <v>3777</v>
      </c>
      <c r="B1402" s="93" t="s">
        <v>5035</v>
      </c>
      <c r="C1402" s="93"/>
      <c r="D1402" s="93">
        <v>0</v>
      </c>
      <c r="E1402" s="93" t="s">
        <v>3787</v>
      </c>
      <c r="F1402" s="93" t="s">
        <v>3780</v>
      </c>
      <c r="G1402" s="93">
        <v>3</v>
      </c>
    </row>
    <row r="1403" spans="1:7">
      <c r="A1403" s="93" t="s">
        <v>3777</v>
      </c>
      <c r="B1403" s="93" t="s">
        <v>5036</v>
      </c>
      <c r="C1403" s="93"/>
      <c r="D1403" s="93">
        <v>0</v>
      </c>
      <c r="E1403" s="93" t="s">
        <v>3787</v>
      </c>
      <c r="F1403" s="93" t="s">
        <v>3780</v>
      </c>
      <c r="G1403" s="93">
        <v>3</v>
      </c>
    </row>
    <row r="1404" spans="1:7">
      <c r="A1404" s="93" t="s">
        <v>3777</v>
      </c>
      <c r="B1404" s="93" t="s">
        <v>5037</v>
      </c>
      <c r="C1404" s="93"/>
      <c r="D1404" s="93">
        <v>0</v>
      </c>
      <c r="E1404" s="93" t="s">
        <v>3787</v>
      </c>
      <c r="F1404" s="93" t="s">
        <v>3780</v>
      </c>
      <c r="G1404" s="93">
        <v>3</v>
      </c>
    </row>
    <row r="1405" spans="1:7">
      <c r="A1405" s="93" t="s">
        <v>3777</v>
      </c>
      <c r="B1405" s="93" t="s">
        <v>5038</v>
      </c>
      <c r="C1405" s="93"/>
      <c r="D1405" s="93">
        <v>0</v>
      </c>
      <c r="E1405" s="93" t="s">
        <v>3787</v>
      </c>
      <c r="F1405" s="93" t="s">
        <v>3780</v>
      </c>
      <c r="G1405" s="93">
        <v>3</v>
      </c>
    </row>
    <row r="1406" spans="1:7">
      <c r="A1406" s="93" t="s">
        <v>3777</v>
      </c>
      <c r="B1406" s="93" t="s">
        <v>5039</v>
      </c>
      <c r="C1406" s="93"/>
      <c r="D1406" s="93">
        <v>0</v>
      </c>
      <c r="E1406" s="93" t="s">
        <v>3787</v>
      </c>
      <c r="F1406" s="93" t="s">
        <v>3780</v>
      </c>
      <c r="G1406" s="93">
        <v>3</v>
      </c>
    </row>
    <row r="1407" spans="1:7">
      <c r="A1407" s="93" t="s">
        <v>3777</v>
      </c>
      <c r="B1407" s="93" t="s">
        <v>5040</v>
      </c>
      <c r="C1407" s="93"/>
      <c r="D1407" s="93">
        <v>0</v>
      </c>
      <c r="E1407" s="93" t="s">
        <v>3787</v>
      </c>
      <c r="F1407" s="93" t="s">
        <v>3780</v>
      </c>
      <c r="G1407" s="93">
        <v>3</v>
      </c>
    </row>
    <row r="1408" spans="1:7">
      <c r="A1408" s="93" t="s">
        <v>3777</v>
      </c>
      <c r="B1408" s="93" t="s">
        <v>5041</v>
      </c>
      <c r="C1408" s="93"/>
      <c r="D1408" s="93">
        <v>0</v>
      </c>
      <c r="E1408" s="93" t="s">
        <v>3787</v>
      </c>
      <c r="F1408" s="93" t="s">
        <v>3780</v>
      </c>
      <c r="G1408" s="93">
        <v>3</v>
      </c>
    </row>
    <row r="1409" spans="1:7">
      <c r="A1409" s="93" t="s">
        <v>3777</v>
      </c>
      <c r="B1409" s="93" t="s">
        <v>5042</v>
      </c>
      <c r="C1409" s="93"/>
      <c r="D1409" s="93">
        <v>0</v>
      </c>
      <c r="E1409" s="93" t="s">
        <v>3787</v>
      </c>
      <c r="F1409" s="93" t="s">
        <v>3780</v>
      </c>
      <c r="G1409" s="93">
        <v>3</v>
      </c>
    </row>
    <row r="1410" spans="1:7">
      <c r="A1410" s="93" t="s">
        <v>3777</v>
      </c>
      <c r="B1410" s="93" t="s">
        <v>5043</v>
      </c>
      <c r="C1410" s="93"/>
      <c r="D1410" s="93">
        <v>0</v>
      </c>
      <c r="E1410" s="93" t="s">
        <v>3858</v>
      </c>
      <c r="F1410" s="93" t="s">
        <v>3780</v>
      </c>
      <c r="G1410" s="93">
        <v>3</v>
      </c>
    </row>
    <row r="1411" spans="1:7">
      <c r="A1411" s="93" t="s">
        <v>3777</v>
      </c>
      <c r="B1411" s="93" t="s">
        <v>5044</v>
      </c>
      <c r="C1411" s="93"/>
      <c r="D1411" s="93">
        <v>0</v>
      </c>
      <c r="E1411" s="93" t="s">
        <v>3858</v>
      </c>
      <c r="F1411" s="93" t="s">
        <v>3780</v>
      </c>
      <c r="G1411" s="93">
        <v>3</v>
      </c>
    </row>
    <row r="1412" spans="1:7">
      <c r="A1412" s="93" t="s">
        <v>3777</v>
      </c>
      <c r="B1412" s="93" t="s">
        <v>5045</v>
      </c>
      <c r="C1412" s="93"/>
      <c r="D1412" s="93">
        <v>0</v>
      </c>
      <c r="E1412" s="93" t="s">
        <v>3858</v>
      </c>
      <c r="F1412" s="93" t="s">
        <v>3780</v>
      </c>
      <c r="G1412" s="93">
        <v>3</v>
      </c>
    </row>
    <row r="1413" spans="1:7">
      <c r="A1413" s="93" t="s">
        <v>3777</v>
      </c>
      <c r="B1413" s="93" t="s">
        <v>5046</v>
      </c>
      <c r="C1413" s="93"/>
      <c r="D1413" s="93">
        <v>0</v>
      </c>
      <c r="E1413" s="93" t="s">
        <v>3787</v>
      </c>
      <c r="F1413" s="93" t="s">
        <v>3780</v>
      </c>
      <c r="G1413" s="93">
        <v>3</v>
      </c>
    </row>
    <row r="1414" spans="1:7">
      <c r="A1414" s="93" t="s">
        <v>3777</v>
      </c>
      <c r="B1414" s="93" t="s">
        <v>5047</v>
      </c>
      <c r="C1414" s="93"/>
      <c r="D1414" s="93">
        <v>0</v>
      </c>
      <c r="E1414" s="93" t="s">
        <v>3787</v>
      </c>
      <c r="F1414" s="93" t="s">
        <v>3780</v>
      </c>
      <c r="G1414" s="93">
        <v>3</v>
      </c>
    </row>
    <row r="1415" spans="1:7">
      <c r="A1415" s="93" t="s">
        <v>3777</v>
      </c>
      <c r="B1415" s="93" t="s">
        <v>5048</v>
      </c>
      <c r="C1415" s="93"/>
      <c r="D1415" s="93">
        <v>0</v>
      </c>
      <c r="E1415" s="93" t="s">
        <v>3787</v>
      </c>
      <c r="F1415" s="93" t="s">
        <v>3780</v>
      </c>
      <c r="G1415" s="93">
        <v>3</v>
      </c>
    </row>
    <row r="1416" spans="1:7">
      <c r="A1416" s="93" t="s">
        <v>3777</v>
      </c>
      <c r="B1416" s="93" t="s">
        <v>5049</v>
      </c>
      <c r="C1416" s="93"/>
      <c r="D1416" s="93">
        <v>0</v>
      </c>
      <c r="E1416" s="93" t="s">
        <v>3787</v>
      </c>
      <c r="F1416" s="93" t="s">
        <v>3780</v>
      </c>
      <c r="G1416" s="93">
        <v>3</v>
      </c>
    </row>
    <row r="1417" spans="1:7">
      <c r="A1417" s="93" t="s">
        <v>3777</v>
      </c>
      <c r="B1417" s="93" t="s">
        <v>5050</v>
      </c>
      <c r="C1417" s="93"/>
      <c r="D1417" s="93">
        <v>0</v>
      </c>
      <c r="E1417" s="93" t="s">
        <v>3787</v>
      </c>
      <c r="F1417" s="93" t="s">
        <v>3780</v>
      </c>
      <c r="G1417" s="93">
        <v>3</v>
      </c>
    </row>
    <row r="1418" spans="1:7">
      <c r="A1418" s="93" t="s">
        <v>3777</v>
      </c>
      <c r="B1418" s="93" t="s">
        <v>5051</v>
      </c>
      <c r="C1418" s="93"/>
      <c r="D1418" s="93">
        <v>0</v>
      </c>
      <c r="E1418" s="93" t="s">
        <v>3872</v>
      </c>
      <c r="F1418" s="93" t="s">
        <v>3780</v>
      </c>
      <c r="G1418" s="93">
        <v>3</v>
      </c>
    </row>
    <row r="1419" spans="1:7">
      <c r="A1419" s="93" t="s">
        <v>3777</v>
      </c>
      <c r="B1419" s="93" t="s">
        <v>5052</v>
      </c>
      <c r="C1419" s="93"/>
      <c r="D1419" s="93">
        <v>0</v>
      </c>
      <c r="E1419" s="93" t="s">
        <v>3787</v>
      </c>
      <c r="F1419" s="93" t="s">
        <v>3780</v>
      </c>
      <c r="G1419" s="93">
        <v>3</v>
      </c>
    </row>
    <row r="1420" spans="1:7">
      <c r="A1420" s="93" t="s">
        <v>3777</v>
      </c>
      <c r="B1420" s="93" t="s">
        <v>5053</v>
      </c>
      <c r="C1420" s="93"/>
      <c r="D1420" s="93">
        <v>0</v>
      </c>
      <c r="E1420" s="93" t="s">
        <v>3875</v>
      </c>
      <c r="F1420" s="93" t="s">
        <v>3780</v>
      </c>
      <c r="G1420" s="93">
        <v>3</v>
      </c>
    </row>
    <row r="1421" spans="1:7">
      <c r="A1421" s="93" t="s">
        <v>3777</v>
      </c>
      <c r="B1421" s="93" t="s">
        <v>5054</v>
      </c>
      <c r="C1421" s="93"/>
      <c r="D1421" s="93">
        <v>0</v>
      </c>
      <c r="E1421" s="93" t="s">
        <v>3875</v>
      </c>
      <c r="F1421" s="93" t="s">
        <v>3780</v>
      </c>
      <c r="G1421" s="93">
        <v>3</v>
      </c>
    </row>
    <row r="1422" spans="1:7">
      <c r="A1422" s="93" t="s">
        <v>3777</v>
      </c>
      <c r="B1422" s="93" t="s">
        <v>5055</v>
      </c>
      <c r="C1422" s="93"/>
      <c r="D1422" s="93">
        <v>0</v>
      </c>
      <c r="E1422" s="93" t="s">
        <v>3943</v>
      </c>
      <c r="F1422" s="93" t="s">
        <v>3780</v>
      </c>
      <c r="G1422" s="93">
        <v>3</v>
      </c>
    </row>
    <row r="1423" spans="1:7">
      <c r="A1423" s="93" t="s">
        <v>3777</v>
      </c>
      <c r="B1423" s="93" t="s">
        <v>5056</v>
      </c>
      <c r="C1423" s="93"/>
      <c r="D1423" s="93">
        <v>0</v>
      </c>
      <c r="E1423" s="93" t="s">
        <v>3800</v>
      </c>
      <c r="F1423" s="93" t="s">
        <v>3780</v>
      </c>
      <c r="G1423" s="93">
        <v>3</v>
      </c>
    </row>
    <row r="1424" spans="1:7">
      <c r="A1424" s="93" t="s">
        <v>3777</v>
      </c>
      <c r="B1424" s="93" t="s">
        <v>5057</v>
      </c>
      <c r="C1424" s="93"/>
      <c r="D1424" s="93">
        <v>0</v>
      </c>
      <c r="E1424" s="93" t="s">
        <v>3789</v>
      </c>
      <c r="F1424" s="93" t="s">
        <v>3780</v>
      </c>
      <c r="G1424" s="93">
        <v>3</v>
      </c>
    </row>
  </sheetData>
  <phoneticPr fontId="43" type="noConversion"/>
  <pageMargins left="0.7" right="0.7" top="0.75" bottom="0.75" header="0.3" footer="0.3"/>
  <pageSetup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1:X1218"/>
  <sheetViews>
    <sheetView workbookViewId="0">
      <selection activeCell="H15" sqref="H15:S16"/>
    </sheetView>
  </sheetViews>
  <sheetFormatPr defaultColWidth="4.625" defaultRowHeight="14.25"/>
  <cols>
    <col min="1" max="2" width="4.625" style="137" customWidth="1"/>
    <col min="3" max="6" width="4.625" style="137"/>
    <col min="7" max="7" width="11.625" style="137" customWidth="1"/>
    <col min="8" max="8" width="4.625" style="137" customWidth="1"/>
    <col min="9" max="11" width="4.625" style="137"/>
    <col min="12" max="14" width="4.625" style="137" customWidth="1"/>
    <col min="15" max="16384" width="4.625" style="137"/>
  </cols>
  <sheetData>
    <row r="1" spans="1:21" ht="6.95" customHeight="1">
      <c r="A1" s="135"/>
      <c r="B1" s="135"/>
      <c r="C1" s="135"/>
      <c r="D1" s="135"/>
      <c r="E1" s="135"/>
      <c r="F1" s="135"/>
      <c r="G1" s="135"/>
      <c r="H1" s="135"/>
      <c r="I1" s="135"/>
      <c r="J1" s="135"/>
      <c r="K1" s="135"/>
      <c r="L1" s="135"/>
      <c r="M1" s="135"/>
      <c r="N1" s="135"/>
      <c r="O1" s="136"/>
      <c r="P1" s="136"/>
      <c r="Q1" s="136"/>
      <c r="R1" s="133"/>
      <c r="S1" s="133"/>
      <c r="T1" s="133"/>
    </row>
    <row r="2" spans="1:21" ht="34.5" customHeight="1">
      <c r="A2" s="361" t="str">
        <f>VLOOKUP(A3,TranslationTable,3,FALSE)</f>
        <v>A 部分：制造商, 经销商和联系信息</v>
      </c>
      <c r="B2" s="361"/>
      <c r="C2" s="361"/>
      <c r="D2" s="361"/>
      <c r="E2" s="361"/>
      <c r="F2" s="361"/>
      <c r="G2" s="361"/>
      <c r="H2" s="361"/>
      <c r="I2" s="361"/>
      <c r="J2" s="361"/>
      <c r="K2" s="361"/>
      <c r="L2" s="361"/>
      <c r="M2" s="361"/>
      <c r="N2" s="138"/>
      <c r="O2" s="139"/>
      <c r="P2" s="140"/>
      <c r="Q2" s="140"/>
      <c r="R2" s="141"/>
      <c r="S2" s="141"/>
      <c r="T2" s="141"/>
    </row>
    <row r="3" spans="1:21" ht="20.100000000000001" customHeight="1">
      <c r="A3" s="363" t="s">
        <v>14</v>
      </c>
      <c r="B3" s="363"/>
      <c r="C3" s="363"/>
      <c r="D3" s="363"/>
      <c r="E3" s="363"/>
      <c r="F3" s="363"/>
      <c r="G3" s="363"/>
      <c r="H3" s="363"/>
      <c r="I3" s="363"/>
      <c r="J3" s="363"/>
      <c r="K3" s="363"/>
      <c r="L3" s="363"/>
      <c r="M3" s="363"/>
      <c r="N3" s="363"/>
      <c r="O3" s="363"/>
      <c r="P3" s="363"/>
      <c r="Q3" s="142"/>
      <c r="R3" s="143"/>
      <c r="S3" s="143"/>
      <c r="T3" s="143"/>
      <c r="U3" s="144"/>
    </row>
    <row r="4" spans="1:21" ht="15.95" customHeight="1">
      <c r="A4" s="378" t="str">
        <f>CONCATENATE(H25,", ",H29,", "&amp;TEXT(H77,"MMMM DD YYYY"))</f>
        <v>, , January 00 1900</v>
      </c>
      <c r="B4" s="378"/>
      <c r="C4" s="378"/>
      <c r="D4" s="378"/>
      <c r="E4" s="378"/>
      <c r="F4" s="378"/>
      <c r="G4" s="378"/>
      <c r="H4" s="378"/>
      <c r="I4" s="378"/>
      <c r="J4" s="378"/>
      <c r="K4" s="378"/>
      <c r="L4" s="378"/>
      <c r="M4" s="378"/>
      <c r="N4" s="378"/>
      <c r="O4" s="378"/>
      <c r="P4" s="378"/>
      <c r="Q4" s="378"/>
      <c r="R4" s="378"/>
      <c r="S4" s="378"/>
      <c r="T4" s="378"/>
      <c r="U4" s="144"/>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ht="15.75" customHeight="1">
      <c r="A6" s="362" t="str">
        <f>VLOOKUP(A7,TranslationTable,3,FALSE)</f>
        <v>RMIR培训/常见问题及解答</v>
      </c>
      <c r="B6" s="362"/>
      <c r="C6" s="362"/>
      <c r="D6" s="362"/>
      <c r="E6" s="362"/>
      <c r="F6" s="362"/>
      <c r="G6" s="362"/>
      <c r="H6" s="362"/>
      <c r="I6" s="362"/>
      <c r="J6" s="362"/>
      <c r="K6" s="362"/>
      <c r="L6" s="362"/>
      <c r="M6" s="362"/>
      <c r="N6" s="362"/>
      <c r="O6" s="362"/>
      <c r="P6" s="362"/>
      <c r="Q6" s="362"/>
      <c r="R6" s="362"/>
      <c r="S6" s="362"/>
      <c r="T6" s="362"/>
    </row>
    <row r="7" spans="1:21">
      <c r="A7" s="146"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ht="18">
      <c r="A9" s="135"/>
      <c r="B9" s="364" t="str">
        <f>VLOOKUP(B10,TranslationTable,3,FALSE)</f>
        <v>PPG申请/联系信息</v>
      </c>
      <c r="C9" s="364"/>
      <c r="D9" s="364"/>
      <c r="E9" s="364"/>
      <c r="F9" s="364"/>
      <c r="G9" s="364"/>
      <c r="H9" s="364"/>
      <c r="I9" s="364"/>
      <c r="J9" s="364"/>
      <c r="K9" s="364"/>
      <c r="L9" s="364"/>
      <c r="M9" s="364"/>
      <c r="N9" s="364"/>
      <c r="O9" s="364"/>
      <c r="P9" s="364"/>
      <c r="Q9" s="364"/>
      <c r="R9" s="364"/>
      <c r="S9" s="364"/>
      <c r="T9" s="147"/>
    </row>
    <row r="10" spans="1:21">
      <c r="A10" s="135"/>
      <c r="B10" s="365" t="s">
        <v>16</v>
      </c>
      <c r="C10" s="365"/>
      <c r="D10" s="365"/>
      <c r="E10" s="365"/>
      <c r="F10" s="365"/>
      <c r="G10" s="365"/>
      <c r="H10" s="365"/>
      <c r="I10" s="365"/>
      <c r="J10" s="365"/>
      <c r="K10" s="365"/>
      <c r="L10" s="365"/>
      <c r="M10" s="365"/>
      <c r="N10" s="365"/>
      <c r="O10" s="365"/>
      <c r="P10" s="365"/>
      <c r="Q10" s="365"/>
      <c r="R10" s="365"/>
      <c r="S10" s="365"/>
      <c r="T10" s="148"/>
    </row>
    <row r="11" spans="1:21" ht="6.95" customHeight="1">
      <c r="A11" s="133"/>
      <c r="B11" s="133"/>
      <c r="C11" s="133"/>
      <c r="D11" s="133"/>
      <c r="E11" s="133"/>
      <c r="F11" s="133"/>
      <c r="G11" s="133"/>
      <c r="H11" s="133"/>
      <c r="I11" s="133"/>
      <c r="J11" s="133"/>
      <c r="K11" s="133"/>
      <c r="L11" s="133"/>
      <c r="M11" s="133"/>
      <c r="N11" s="133"/>
      <c r="O11" s="133"/>
      <c r="P11" s="133"/>
      <c r="Q11" s="133"/>
      <c r="R11" s="133"/>
      <c r="S11" s="133"/>
      <c r="T11" s="133"/>
    </row>
    <row r="12" spans="1:21">
      <c r="A12" s="379" t="str">
        <f>VLOOKUP(A13,TranslationTable,3,FALSE)</f>
        <v>( 请将下面三行填完后再将本申请表提供给供应商填写)</v>
      </c>
      <c r="B12" s="379"/>
      <c r="C12" s="379"/>
      <c r="D12" s="379"/>
      <c r="E12" s="379"/>
      <c r="F12" s="379"/>
      <c r="G12" s="379"/>
      <c r="H12" s="379"/>
      <c r="I12" s="379"/>
      <c r="J12" s="379"/>
      <c r="K12" s="379"/>
      <c r="L12" s="379"/>
      <c r="M12" s="379"/>
      <c r="N12" s="379"/>
      <c r="O12" s="379"/>
      <c r="P12" s="379"/>
      <c r="Q12" s="379"/>
      <c r="R12" s="379"/>
      <c r="S12" s="379"/>
      <c r="T12" s="379"/>
    </row>
    <row r="13" spans="1:21" ht="14.1" customHeight="1">
      <c r="A13" s="377" t="s">
        <v>17</v>
      </c>
      <c r="B13" s="377"/>
      <c r="C13" s="377"/>
      <c r="D13" s="377"/>
      <c r="E13" s="377"/>
      <c r="F13" s="377"/>
      <c r="G13" s="377"/>
      <c r="H13" s="377"/>
      <c r="I13" s="377"/>
      <c r="J13" s="377"/>
      <c r="K13" s="377"/>
      <c r="L13" s="377"/>
      <c r="M13" s="377"/>
      <c r="N13" s="377"/>
      <c r="O13" s="377"/>
      <c r="P13" s="377"/>
      <c r="Q13" s="377"/>
      <c r="R13" s="377"/>
      <c r="S13" s="377"/>
      <c r="T13" s="377"/>
    </row>
    <row r="14" spans="1:21" ht="10.15" customHeight="1">
      <c r="A14" s="133"/>
      <c r="B14" s="133"/>
      <c r="C14" s="133"/>
      <c r="D14" s="133"/>
      <c r="E14" s="133"/>
      <c r="F14" s="133"/>
      <c r="G14" s="133"/>
      <c r="H14" s="133"/>
      <c r="I14" s="133"/>
      <c r="J14" s="133"/>
      <c r="K14" s="133"/>
      <c r="L14" s="133"/>
      <c r="M14" s="133"/>
      <c r="N14" s="133"/>
      <c r="O14" s="133"/>
      <c r="P14" s="133"/>
      <c r="Q14" s="133"/>
      <c r="R14" s="133"/>
      <c r="S14" s="133"/>
      <c r="T14" s="133"/>
    </row>
    <row r="15" spans="1:21">
      <c r="A15" s="133"/>
      <c r="B15" s="150" t="str">
        <f>VLOOKUP(B16,TranslationTable,3,FALSE)</f>
        <v>PPG 联系人名称</v>
      </c>
      <c r="C15" s="133"/>
      <c r="D15" s="133"/>
      <c r="E15" s="133"/>
      <c r="F15" s="133"/>
      <c r="G15" s="133"/>
      <c r="H15" s="369"/>
      <c r="I15" s="367"/>
      <c r="J15" s="367"/>
      <c r="K15" s="367"/>
      <c r="L15" s="367"/>
      <c r="M15" s="367"/>
      <c r="N15" s="367"/>
      <c r="O15" s="367"/>
      <c r="P15" s="367"/>
      <c r="Q15" s="367"/>
      <c r="R15" s="367"/>
      <c r="S15" s="368"/>
      <c r="T15" s="133"/>
    </row>
    <row r="16" spans="1:21" ht="14.1" customHeight="1">
      <c r="A16" s="133"/>
      <c r="B16" s="151" t="s">
        <v>18</v>
      </c>
      <c r="C16" s="133"/>
      <c r="D16" s="133"/>
      <c r="E16" s="133"/>
      <c r="F16" s="133"/>
      <c r="G16" s="133"/>
      <c r="H16" s="369"/>
      <c r="I16" s="367"/>
      <c r="J16" s="367"/>
      <c r="K16" s="367"/>
      <c r="L16" s="367"/>
      <c r="M16" s="367"/>
      <c r="N16" s="367"/>
      <c r="O16" s="367"/>
      <c r="P16" s="367"/>
      <c r="Q16" s="367"/>
      <c r="R16" s="367"/>
      <c r="S16" s="368"/>
      <c r="T16" s="133"/>
    </row>
    <row r="17" spans="1:24">
      <c r="A17" s="133"/>
      <c r="B17" s="150" t="str">
        <f>VLOOKUP(B18,TranslationTable,3,FALSE)</f>
        <v>联系电话:</v>
      </c>
      <c r="C17" s="133"/>
      <c r="D17" s="133"/>
      <c r="E17" s="133"/>
      <c r="F17" s="133"/>
      <c r="G17" s="133"/>
      <c r="H17" s="369"/>
      <c r="I17" s="367"/>
      <c r="J17" s="367"/>
      <c r="K17" s="367"/>
      <c r="L17" s="367"/>
      <c r="M17" s="367"/>
      <c r="N17" s="367"/>
      <c r="O17" s="367"/>
      <c r="P17" s="367"/>
      <c r="Q17" s="367"/>
      <c r="R17" s="367"/>
      <c r="S17" s="368"/>
      <c r="T17" s="133"/>
    </row>
    <row r="18" spans="1:24" ht="14.1" customHeight="1">
      <c r="A18" s="133"/>
      <c r="B18" s="151" t="s">
        <v>19</v>
      </c>
      <c r="C18" s="133"/>
      <c r="D18" s="133"/>
      <c r="E18" s="133"/>
      <c r="F18" s="133"/>
      <c r="G18" s="133"/>
      <c r="H18" s="369"/>
      <c r="I18" s="367"/>
      <c r="J18" s="367"/>
      <c r="K18" s="367"/>
      <c r="L18" s="367"/>
      <c r="M18" s="367"/>
      <c r="N18" s="367"/>
      <c r="O18" s="367"/>
      <c r="P18" s="367"/>
      <c r="Q18" s="367"/>
      <c r="R18" s="367"/>
      <c r="S18" s="368"/>
      <c r="T18" s="133"/>
    </row>
    <row r="19" spans="1:24">
      <c r="A19" s="133"/>
      <c r="B19" s="150" t="str">
        <f>VLOOKUP(B20,TranslationTable,3,FALSE)</f>
        <v>电子邮件:</v>
      </c>
      <c r="C19" s="133"/>
      <c r="D19" s="133"/>
      <c r="E19" s="133"/>
      <c r="F19" s="133"/>
      <c r="G19" s="133"/>
      <c r="H19" s="366"/>
      <c r="I19" s="367"/>
      <c r="J19" s="367"/>
      <c r="K19" s="367"/>
      <c r="L19" s="367"/>
      <c r="M19" s="367"/>
      <c r="N19" s="367"/>
      <c r="O19" s="367"/>
      <c r="P19" s="367"/>
      <c r="Q19" s="367"/>
      <c r="R19" s="367"/>
      <c r="S19" s="368"/>
      <c r="T19" s="133"/>
    </row>
    <row r="20" spans="1:24" ht="14.1" customHeight="1">
      <c r="A20" s="133"/>
      <c r="B20" s="151" t="s">
        <v>20</v>
      </c>
      <c r="C20" s="133"/>
      <c r="D20" s="133"/>
      <c r="E20" s="133"/>
      <c r="F20" s="133"/>
      <c r="G20" s="133"/>
      <c r="H20" s="369"/>
      <c r="I20" s="367"/>
      <c r="J20" s="367"/>
      <c r="K20" s="367"/>
      <c r="L20" s="367"/>
      <c r="M20" s="367"/>
      <c r="N20" s="367"/>
      <c r="O20" s="367"/>
      <c r="P20" s="367"/>
      <c r="Q20" s="367"/>
      <c r="R20" s="367"/>
      <c r="S20" s="368"/>
      <c r="T20" s="133"/>
    </row>
    <row r="21" spans="1:24" ht="8.1" customHeight="1">
      <c r="A21" s="133"/>
      <c r="B21" s="150"/>
      <c r="C21" s="133"/>
      <c r="D21" s="133"/>
      <c r="E21" s="133"/>
      <c r="F21" s="133"/>
      <c r="G21" s="133"/>
      <c r="H21" s="133"/>
      <c r="I21" s="133"/>
      <c r="J21" s="133"/>
      <c r="K21" s="133"/>
      <c r="L21" s="133"/>
      <c r="M21" s="133"/>
      <c r="N21" s="133"/>
      <c r="O21" s="133"/>
      <c r="P21" s="133"/>
      <c r="Q21" s="133"/>
      <c r="R21" s="133"/>
      <c r="S21" s="133"/>
      <c r="T21" s="133"/>
    </row>
    <row r="22" spans="1:24" ht="18">
      <c r="A22" s="135"/>
      <c r="B22" s="364" t="str">
        <f>VLOOKUP(V22,TranslationTable,3,FALSE)</f>
        <v>制造商信息</v>
      </c>
      <c r="C22" s="364"/>
      <c r="D22" s="364"/>
      <c r="E22" s="364"/>
      <c r="F22" s="364"/>
      <c r="G22" s="364"/>
      <c r="H22" s="364"/>
      <c r="I22" s="364"/>
      <c r="J22" s="364"/>
      <c r="K22" s="364"/>
      <c r="L22" s="364"/>
      <c r="M22" s="364"/>
      <c r="N22" s="364"/>
      <c r="O22" s="364"/>
      <c r="P22" s="364"/>
      <c r="Q22" s="364"/>
      <c r="R22" s="364"/>
      <c r="S22" s="364"/>
      <c r="T22" s="152"/>
      <c r="V22" s="153" t="s">
        <v>21</v>
      </c>
    </row>
    <row r="23" spans="1:24">
      <c r="A23" s="135"/>
      <c r="B23" s="365" t="s">
        <v>6740</v>
      </c>
      <c r="C23" s="365"/>
      <c r="D23" s="365"/>
      <c r="E23" s="365"/>
      <c r="F23" s="365"/>
      <c r="G23" s="365"/>
      <c r="H23" s="365"/>
      <c r="I23" s="365"/>
      <c r="J23" s="365"/>
      <c r="K23" s="365"/>
      <c r="L23" s="365"/>
      <c r="M23" s="365"/>
      <c r="N23" s="365"/>
      <c r="O23" s="365"/>
      <c r="P23" s="365"/>
      <c r="Q23" s="365"/>
      <c r="R23" s="365"/>
      <c r="S23" s="365"/>
      <c r="T23" s="154"/>
      <c r="X23" s="153" t="s">
        <v>6747</v>
      </c>
    </row>
    <row r="24" spans="1:24" ht="8.1" customHeight="1">
      <c r="A24" s="133"/>
      <c r="B24" s="133"/>
      <c r="C24" s="133"/>
      <c r="D24" s="133"/>
      <c r="E24" s="133"/>
      <c r="F24" s="133"/>
      <c r="G24" s="133"/>
      <c r="H24" s="133"/>
      <c r="I24" s="133"/>
      <c r="J24" s="133"/>
      <c r="K24" s="133"/>
      <c r="L24" s="133"/>
      <c r="M24" s="133"/>
      <c r="N24" s="133"/>
      <c r="O24" s="133"/>
      <c r="P24" s="133"/>
      <c r="Q24" s="133"/>
      <c r="R24" s="133"/>
      <c r="S24" s="133"/>
      <c r="T24" s="133"/>
    </row>
    <row r="25" spans="1:24">
      <c r="A25" s="133"/>
      <c r="B25" s="150" t="str">
        <f>VLOOKUP(B26,TranslationTable,3,FALSE)</f>
        <v>产品名或商品名</v>
      </c>
      <c r="C25" s="133"/>
      <c r="D25" s="133"/>
      <c r="E25" s="133"/>
      <c r="F25" s="133"/>
      <c r="G25" s="133"/>
      <c r="H25" s="369"/>
      <c r="I25" s="367"/>
      <c r="J25" s="367"/>
      <c r="K25" s="367"/>
      <c r="L25" s="367"/>
      <c r="M25" s="367"/>
      <c r="N25" s="367"/>
      <c r="O25" s="367"/>
      <c r="P25" s="367"/>
      <c r="Q25" s="367"/>
      <c r="R25" s="367"/>
      <c r="S25" s="368"/>
      <c r="T25" s="133"/>
    </row>
    <row r="26" spans="1:24" ht="14.1" customHeight="1">
      <c r="A26" s="133"/>
      <c r="B26" s="151" t="s">
        <v>22</v>
      </c>
      <c r="C26" s="133"/>
      <c r="D26" s="133"/>
      <c r="E26" s="133"/>
      <c r="F26" s="133"/>
      <c r="G26" s="133"/>
      <c r="H26" s="369"/>
      <c r="I26" s="367"/>
      <c r="J26" s="367"/>
      <c r="K26" s="367"/>
      <c r="L26" s="367"/>
      <c r="M26" s="367"/>
      <c r="N26" s="367"/>
      <c r="O26" s="367"/>
      <c r="P26" s="367"/>
      <c r="Q26" s="367"/>
      <c r="R26" s="367"/>
      <c r="S26" s="368"/>
      <c r="T26" s="133"/>
    </row>
    <row r="27" spans="1:24">
      <c r="A27" s="133"/>
      <c r="B27" s="150" t="str">
        <f>VLOOKUP(B28,TranslationTable,3,FALSE)</f>
        <v>化学名称或别名</v>
      </c>
      <c r="C27" s="133"/>
      <c r="D27" s="133"/>
      <c r="E27" s="133"/>
      <c r="F27" s="133"/>
      <c r="G27" s="133"/>
      <c r="H27" s="369"/>
      <c r="I27" s="367"/>
      <c r="J27" s="367"/>
      <c r="K27" s="367"/>
      <c r="L27" s="367"/>
      <c r="M27" s="367"/>
      <c r="N27" s="367"/>
      <c r="O27" s="367"/>
      <c r="P27" s="367"/>
      <c r="Q27" s="367"/>
      <c r="R27" s="367"/>
      <c r="S27" s="368"/>
      <c r="T27" s="133"/>
    </row>
    <row r="28" spans="1:24" ht="14.1" customHeight="1">
      <c r="A28" s="133"/>
      <c r="B28" s="151" t="s">
        <v>23</v>
      </c>
      <c r="C28" s="133"/>
      <c r="D28" s="133"/>
      <c r="E28" s="133"/>
      <c r="F28" s="133"/>
      <c r="G28" s="133"/>
      <c r="H28" s="369"/>
      <c r="I28" s="367"/>
      <c r="J28" s="367"/>
      <c r="K28" s="367"/>
      <c r="L28" s="367"/>
      <c r="M28" s="367"/>
      <c r="N28" s="367"/>
      <c r="O28" s="367"/>
      <c r="P28" s="367"/>
      <c r="Q28" s="367"/>
      <c r="R28" s="367"/>
      <c r="S28" s="368"/>
      <c r="T28" s="133"/>
    </row>
    <row r="29" spans="1:24">
      <c r="A29" s="133"/>
      <c r="B29" s="150" t="str">
        <f>VLOOKUP(B30,TranslationTable,3,FALSE)</f>
        <v>制造商公司名称</v>
      </c>
      <c r="C29" s="133"/>
      <c r="D29" s="133"/>
      <c r="E29" s="133"/>
      <c r="F29" s="133"/>
      <c r="G29" s="133"/>
      <c r="H29" s="369"/>
      <c r="I29" s="367"/>
      <c r="J29" s="367"/>
      <c r="K29" s="367"/>
      <c r="L29" s="367"/>
      <c r="M29" s="367"/>
      <c r="N29" s="367"/>
      <c r="O29" s="367"/>
      <c r="P29" s="367"/>
      <c r="Q29" s="367"/>
      <c r="R29" s="367"/>
      <c r="S29" s="368"/>
      <c r="T29" s="133"/>
    </row>
    <row r="30" spans="1:24" ht="14.1" customHeight="1">
      <c r="A30" s="133"/>
      <c r="B30" s="151" t="s">
        <v>24</v>
      </c>
      <c r="C30" s="133"/>
      <c r="D30" s="133"/>
      <c r="E30" s="133"/>
      <c r="F30" s="133"/>
      <c r="G30" s="133"/>
      <c r="H30" s="369"/>
      <c r="I30" s="367"/>
      <c r="J30" s="367"/>
      <c r="K30" s="367"/>
      <c r="L30" s="367"/>
      <c r="M30" s="367"/>
      <c r="N30" s="367"/>
      <c r="O30" s="367"/>
      <c r="P30" s="367"/>
      <c r="Q30" s="367"/>
      <c r="R30" s="367"/>
      <c r="S30" s="368"/>
      <c r="T30" s="133"/>
    </row>
    <row r="31" spans="1:24">
      <c r="A31" s="133"/>
      <c r="B31" s="150" t="str">
        <f>VLOOKUP(B32,TranslationTable,3,FALSE)</f>
        <v>地址</v>
      </c>
      <c r="C31" s="133"/>
      <c r="D31" s="133"/>
      <c r="E31" s="133"/>
      <c r="F31" s="133"/>
      <c r="G31" s="133"/>
      <c r="H31" s="369"/>
      <c r="I31" s="367"/>
      <c r="J31" s="367"/>
      <c r="K31" s="367"/>
      <c r="L31" s="367"/>
      <c r="M31" s="367"/>
      <c r="N31" s="367"/>
      <c r="O31" s="367"/>
      <c r="P31" s="367"/>
      <c r="Q31" s="367"/>
      <c r="R31" s="367"/>
      <c r="S31" s="368"/>
      <c r="T31" s="133"/>
    </row>
    <row r="32" spans="1:24" ht="14.1" customHeight="1">
      <c r="A32" s="133"/>
      <c r="B32" s="151" t="s">
        <v>25</v>
      </c>
      <c r="C32" s="133"/>
      <c r="D32" s="133"/>
      <c r="E32" s="133"/>
      <c r="F32" s="133"/>
      <c r="G32" s="133"/>
      <c r="H32" s="369"/>
      <c r="I32" s="367"/>
      <c r="J32" s="367"/>
      <c r="K32" s="367"/>
      <c r="L32" s="367"/>
      <c r="M32" s="367"/>
      <c r="N32" s="367"/>
      <c r="O32" s="367"/>
      <c r="P32" s="367"/>
      <c r="Q32" s="367"/>
      <c r="R32" s="367"/>
      <c r="S32" s="368"/>
      <c r="T32" s="133"/>
    </row>
    <row r="33" spans="1:20">
      <c r="A33" s="133"/>
      <c r="B33" s="150" t="str">
        <f>VLOOKUP(B34,TranslationTable,3,FALSE)</f>
        <v>电话</v>
      </c>
      <c r="C33" s="133"/>
      <c r="D33" s="133"/>
      <c r="E33" s="133"/>
      <c r="F33" s="133"/>
      <c r="G33" s="133"/>
      <c r="H33" s="369"/>
      <c r="I33" s="367"/>
      <c r="J33" s="367"/>
      <c r="K33" s="367"/>
      <c r="L33" s="367"/>
      <c r="M33" s="367"/>
      <c r="N33" s="367"/>
      <c r="O33" s="367"/>
      <c r="P33" s="367"/>
      <c r="Q33" s="367"/>
      <c r="R33" s="367"/>
      <c r="S33" s="368"/>
      <c r="T33" s="133"/>
    </row>
    <row r="34" spans="1:20" ht="14.1" customHeight="1">
      <c r="A34" s="133"/>
      <c r="B34" s="151" t="s">
        <v>26</v>
      </c>
      <c r="C34" s="133"/>
      <c r="D34" s="133"/>
      <c r="E34" s="133"/>
      <c r="F34" s="133"/>
      <c r="G34" s="133"/>
      <c r="H34" s="369"/>
      <c r="I34" s="367"/>
      <c r="J34" s="367"/>
      <c r="K34" s="367"/>
      <c r="L34" s="367"/>
      <c r="M34" s="367"/>
      <c r="N34" s="367"/>
      <c r="O34" s="367"/>
      <c r="P34" s="367"/>
      <c r="Q34" s="367"/>
      <c r="R34" s="367"/>
      <c r="S34" s="368"/>
      <c r="T34" s="133"/>
    </row>
    <row r="35" spans="1:20" ht="8.1" customHeight="1">
      <c r="A35" s="133"/>
      <c r="B35" s="155"/>
      <c r="C35" s="133"/>
      <c r="D35" s="133"/>
      <c r="E35" s="133"/>
      <c r="F35" s="133"/>
      <c r="G35" s="133"/>
      <c r="H35" s="156"/>
      <c r="I35" s="156"/>
      <c r="J35" s="156"/>
      <c r="K35" s="156"/>
      <c r="L35" s="156"/>
      <c r="M35" s="156"/>
      <c r="N35" s="156"/>
      <c r="O35" s="156"/>
      <c r="P35" s="156"/>
      <c r="Q35" s="156"/>
      <c r="R35" s="156"/>
      <c r="S35" s="156"/>
      <c r="T35" s="133"/>
    </row>
    <row r="36" spans="1:20" ht="18">
      <c r="A36" s="135"/>
      <c r="B36" s="364" t="str">
        <f>VLOOKUP(B37,TranslationTable,3,FALSE)</f>
        <v>制造商联系人信息</v>
      </c>
      <c r="C36" s="364"/>
      <c r="D36" s="364"/>
      <c r="E36" s="364"/>
      <c r="F36" s="364"/>
      <c r="G36" s="364"/>
      <c r="H36" s="364"/>
      <c r="I36" s="364"/>
      <c r="J36" s="364"/>
      <c r="K36" s="364"/>
      <c r="L36" s="364"/>
      <c r="M36" s="364"/>
      <c r="N36" s="364"/>
      <c r="O36" s="364"/>
      <c r="P36" s="364"/>
      <c r="Q36" s="364"/>
      <c r="R36" s="364"/>
      <c r="S36" s="364"/>
      <c r="T36" s="147"/>
    </row>
    <row r="37" spans="1:20">
      <c r="A37" s="135"/>
      <c r="B37" s="365" t="s">
        <v>27</v>
      </c>
      <c r="C37" s="365"/>
      <c r="D37" s="365"/>
      <c r="E37" s="365"/>
      <c r="F37" s="365"/>
      <c r="G37" s="365"/>
      <c r="H37" s="365"/>
      <c r="I37" s="365"/>
      <c r="J37" s="365"/>
      <c r="K37" s="365"/>
      <c r="L37" s="365"/>
      <c r="M37" s="365"/>
      <c r="N37" s="365"/>
      <c r="O37" s="365"/>
      <c r="P37" s="365"/>
      <c r="Q37" s="365"/>
      <c r="R37" s="365"/>
      <c r="S37" s="365"/>
      <c r="T37" s="148"/>
    </row>
    <row r="38" spans="1:20" ht="8.1" customHeight="1">
      <c r="A38" s="157"/>
      <c r="B38" s="157"/>
      <c r="C38" s="157"/>
      <c r="D38" s="157"/>
      <c r="E38" s="157"/>
      <c r="F38" s="157"/>
      <c r="G38" s="157"/>
      <c r="H38" s="157"/>
      <c r="I38" s="157"/>
      <c r="J38" s="157"/>
      <c r="K38" s="157"/>
      <c r="L38" s="157"/>
      <c r="M38" s="157"/>
      <c r="N38" s="157"/>
      <c r="O38" s="157"/>
      <c r="P38" s="157"/>
      <c r="Q38" s="157"/>
      <c r="R38" s="157"/>
      <c r="S38" s="157"/>
      <c r="T38" s="157"/>
    </row>
    <row r="39" spans="1:20">
      <c r="A39" s="133"/>
      <c r="B39" s="150" t="str">
        <f>VLOOKUP(B40,TranslationTable,3,FALSE)</f>
        <v>姓名</v>
      </c>
      <c r="C39" s="133"/>
      <c r="D39" s="133"/>
      <c r="E39" s="133"/>
      <c r="F39" s="133"/>
      <c r="G39" s="133"/>
      <c r="H39" s="369"/>
      <c r="I39" s="367"/>
      <c r="J39" s="367"/>
      <c r="K39" s="367"/>
      <c r="L39" s="367"/>
      <c r="M39" s="367"/>
      <c r="N39" s="367"/>
      <c r="O39" s="367"/>
      <c r="P39" s="367"/>
      <c r="Q39" s="367"/>
      <c r="R39" s="367"/>
      <c r="S39" s="368"/>
      <c r="T39" s="133"/>
    </row>
    <row r="40" spans="1:20" ht="14.1" customHeight="1">
      <c r="A40" s="133"/>
      <c r="B40" s="151" t="s">
        <v>28</v>
      </c>
      <c r="C40" s="133"/>
      <c r="D40" s="133"/>
      <c r="E40" s="133"/>
      <c r="F40" s="133"/>
      <c r="G40" s="133"/>
      <c r="H40" s="369"/>
      <c r="I40" s="367"/>
      <c r="J40" s="367"/>
      <c r="K40" s="367"/>
      <c r="L40" s="367"/>
      <c r="M40" s="367"/>
      <c r="N40" s="367"/>
      <c r="O40" s="367"/>
      <c r="P40" s="367"/>
      <c r="Q40" s="367"/>
      <c r="R40" s="367"/>
      <c r="S40" s="368"/>
      <c r="T40" s="133"/>
    </row>
    <row r="41" spans="1:20">
      <c r="A41" s="133"/>
      <c r="B41" s="150" t="str">
        <f>VLOOKUP(B42,TranslationTable,3,FALSE)</f>
        <v>电话</v>
      </c>
      <c r="C41" s="133"/>
      <c r="D41" s="133"/>
      <c r="E41" s="133"/>
      <c r="F41" s="133"/>
      <c r="G41" s="133"/>
      <c r="H41" s="369"/>
      <c r="I41" s="367"/>
      <c r="J41" s="367"/>
      <c r="K41" s="367"/>
      <c r="L41" s="367"/>
      <c r="M41" s="367"/>
      <c r="N41" s="367"/>
      <c r="O41" s="367"/>
      <c r="P41" s="367"/>
      <c r="Q41" s="367"/>
      <c r="R41" s="367"/>
      <c r="S41" s="368"/>
      <c r="T41" s="133"/>
    </row>
    <row r="42" spans="1:20" ht="14.1" customHeight="1">
      <c r="A42" s="133"/>
      <c r="B42" s="151" t="s">
        <v>26</v>
      </c>
      <c r="C42" s="133"/>
      <c r="D42" s="133"/>
      <c r="E42" s="133"/>
      <c r="F42" s="133"/>
      <c r="G42" s="133"/>
      <c r="H42" s="369"/>
      <c r="I42" s="367"/>
      <c r="J42" s="367"/>
      <c r="K42" s="367"/>
      <c r="L42" s="367"/>
      <c r="M42" s="367"/>
      <c r="N42" s="367"/>
      <c r="O42" s="367"/>
      <c r="P42" s="367"/>
      <c r="Q42" s="367"/>
      <c r="R42" s="367"/>
      <c r="S42" s="368"/>
      <c r="T42" s="133"/>
    </row>
    <row r="43" spans="1:20">
      <c r="A43" s="133"/>
      <c r="B43" s="150" t="str">
        <f>VLOOKUP(B44,TranslationTable,3,FALSE)</f>
        <v>电子邮件:</v>
      </c>
      <c r="C43" s="133"/>
      <c r="D43" s="133"/>
      <c r="E43" s="133"/>
      <c r="F43" s="133"/>
      <c r="G43" s="133"/>
      <c r="H43" s="366"/>
      <c r="I43" s="367"/>
      <c r="J43" s="367"/>
      <c r="K43" s="367"/>
      <c r="L43" s="367"/>
      <c r="M43" s="367"/>
      <c r="N43" s="367"/>
      <c r="O43" s="367"/>
      <c r="P43" s="367"/>
      <c r="Q43" s="367"/>
      <c r="R43" s="367"/>
      <c r="S43" s="368"/>
      <c r="T43" s="133"/>
    </row>
    <row r="44" spans="1:20" ht="14.1" customHeight="1">
      <c r="A44" s="133"/>
      <c r="B44" s="151" t="s">
        <v>20</v>
      </c>
      <c r="C44" s="133"/>
      <c r="D44" s="133"/>
      <c r="E44" s="133"/>
      <c r="F44" s="133"/>
      <c r="G44" s="133"/>
      <c r="H44" s="369"/>
      <c r="I44" s="367"/>
      <c r="J44" s="367"/>
      <c r="K44" s="367"/>
      <c r="L44" s="367"/>
      <c r="M44" s="367"/>
      <c r="N44" s="367"/>
      <c r="O44" s="367"/>
      <c r="P44" s="367"/>
      <c r="Q44" s="367"/>
      <c r="R44" s="367"/>
      <c r="S44" s="368"/>
      <c r="T44" s="133"/>
    </row>
    <row r="45" spans="1:20" ht="8.1" customHeight="1">
      <c r="A45" s="133"/>
      <c r="B45" s="133"/>
      <c r="C45" s="133"/>
      <c r="D45" s="133"/>
      <c r="E45" s="133"/>
      <c r="F45" s="133"/>
      <c r="G45" s="133"/>
      <c r="H45" s="133"/>
      <c r="I45" s="133"/>
      <c r="J45" s="133"/>
      <c r="K45" s="133"/>
      <c r="L45" s="133"/>
      <c r="M45" s="133"/>
      <c r="N45" s="133"/>
      <c r="O45" s="133"/>
      <c r="P45" s="133"/>
      <c r="Q45" s="133"/>
      <c r="R45" s="133"/>
      <c r="S45" s="133"/>
      <c r="T45" s="133"/>
    </row>
    <row r="46" spans="1:20" ht="18">
      <c r="A46" s="135"/>
      <c r="B46" s="364" t="str">
        <f>VLOOKUP(B47,TranslationTable,3,FALSE)</f>
        <v>经销商（如果不同于制造商）</v>
      </c>
      <c r="C46" s="364"/>
      <c r="D46" s="364"/>
      <c r="E46" s="364"/>
      <c r="F46" s="364"/>
      <c r="G46" s="364"/>
      <c r="H46" s="364"/>
      <c r="I46" s="364"/>
      <c r="J46" s="364"/>
      <c r="K46" s="364"/>
      <c r="L46" s="364"/>
      <c r="M46" s="364"/>
      <c r="N46" s="364"/>
      <c r="O46" s="364"/>
      <c r="P46" s="364"/>
      <c r="Q46" s="364"/>
      <c r="R46" s="364"/>
      <c r="S46" s="364"/>
      <c r="T46" s="147"/>
    </row>
    <row r="47" spans="1:20">
      <c r="A47" s="135"/>
      <c r="B47" s="365" t="s">
        <v>29</v>
      </c>
      <c r="C47" s="365"/>
      <c r="D47" s="365"/>
      <c r="E47" s="365"/>
      <c r="F47" s="365"/>
      <c r="G47" s="365"/>
      <c r="H47" s="365"/>
      <c r="I47" s="365"/>
      <c r="J47" s="365"/>
      <c r="K47" s="365"/>
      <c r="L47" s="365"/>
      <c r="M47" s="365"/>
      <c r="N47" s="365"/>
      <c r="O47" s="365"/>
      <c r="P47" s="365"/>
      <c r="Q47" s="365"/>
      <c r="R47" s="365"/>
      <c r="S47" s="365"/>
      <c r="T47" s="148"/>
    </row>
    <row r="48" spans="1:20" ht="8.1" customHeight="1">
      <c r="A48" s="133"/>
      <c r="B48" s="133"/>
      <c r="C48" s="133"/>
      <c r="D48" s="133"/>
      <c r="E48" s="133"/>
      <c r="F48" s="133"/>
      <c r="G48" s="133"/>
      <c r="H48" s="133"/>
      <c r="I48" s="133"/>
      <c r="J48" s="133"/>
      <c r="K48" s="133"/>
      <c r="L48" s="133"/>
      <c r="M48" s="133"/>
      <c r="N48" s="133"/>
      <c r="O48" s="133"/>
      <c r="P48" s="133"/>
      <c r="Q48" s="133"/>
      <c r="R48" s="133"/>
      <c r="S48" s="133"/>
      <c r="T48" s="133"/>
    </row>
    <row r="49" spans="1:20">
      <c r="A49" s="133"/>
      <c r="B49" s="150" t="str">
        <f>VLOOKUP(B50,TranslationTable,3,FALSE)</f>
        <v>经销商公司名称</v>
      </c>
      <c r="C49" s="133"/>
      <c r="D49" s="133"/>
      <c r="E49" s="133"/>
      <c r="F49" s="133"/>
      <c r="G49" s="133"/>
      <c r="H49" s="369"/>
      <c r="I49" s="367"/>
      <c r="J49" s="367"/>
      <c r="K49" s="367"/>
      <c r="L49" s="367"/>
      <c r="M49" s="367"/>
      <c r="N49" s="367"/>
      <c r="O49" s="367"/>
      <c r="P49" s="367"/>
      <c r="Q49" s="367"/>
      <c r="R49" s="367"/>
      <c r="S49" s="368"/>
      <c r="T49" s="133"/>
    </row>
    <row r="50" spans="1:20" ht="14.1" customHeight="1">
      <c r="A50" s="133"/>
      <c r="B50" s="151" t="s">
        <v>30</v>
      </c>
      <c r="C50" s="133"/>
      <c r="D50" s="133"/>
      <c r="E50" s="133"/>
      <c r="F50" s="133"/>
      <c r="G50" s="133"/>
      <c r="H50" s="369"/>
      <c r="I50" s="367"/>
      <c r="J50" s="367"/>
      <c r="K50" s="367"/>
      <c r="L50" s="367"/>
      <c r="M50" s="367"/>
      <c r="N50" s="367"/>
      <c r="O50" s="367"/>
      <c r="P50" s="367"/>
      <c r="Q50" s="367"/>
      <c r="R50" s="367"/>
      <c r="S50" s="368"/>
      <c r="T50" s="133"/>
    </row>
    <row r="51" spans="1:20">
      <c r="A51" s="133"/>
      <c r="B51" s="150" t="str">
        <f>VLOOKUP(B52,TranslationTable,3,FALSE)</f>
        <v>地址</v>
      </c>
      <c r="C51" s="133"/>
      <c r="D51" s="133"/>
      <c r="E51" s="133"/>
      <c r="F51" s="133"/>
      <c r="G51" s="133"/>
      <c r="H51" s="369"/>
      <c r="I51" s="367"/>
      <c r="J51" s="367"/>
      <c r="K51" s="367"/>
      <c r="L51" s="367"/>
      <c r="M51" s="367"/>
      <c r="N51" s="367"/>
      <c r="O51" s="367"/>
      <c r="P51" s="367"/>
      <c r="Q51" s="367"/>
      <c r="R51" s="367"/>
      <c r="S51" s="368"/>
      <c r="T51" s="133"/>
    </row>
    <row r="52" spans="1:20" ht="14.1" customHeight="1">
      <c r="A52" s="133"/>
      <c r="B52" s="151" t="s">
        <v>25</v>
      </c>
      <c r="C52" s="133"/>
      <c r="D52" s="133"/>
      <c r="E52" s="133"/>
      <c r="F52" s="133"/>
      <c r="G52" s="133"/>
      <c r="H52" s="369"/>
      <c r="I52" s="367"/>
      <c r="J52" s="367"/>
      <c r="K52" s="367"/>
      <c r="L52" s="367"/>
      <c r="M52" s="367"/>
      <c r="N52" s="367"/>
      <c r="O52" s="367"/>
      <c r="P52" s="367"/>
      <c r="Q52" s="367"/>
      <c r="R52" s="367"/>
      <c r="S52" s="368"/>
      <c r="T52" s="133"/>
    </row>
    <row r="53" spans="1:20">
      <c r="A53" s="133"/>
      <c r="B53" s="150" t="str">
        <f>VLOOKUP(B54,TranslationTable,3,FALSE)</f>
        <v>电话</v>
      </c>
      <c r="C53" s="133"/>
      <c r="D53" s="133"/>
      <c r="E53" s="133"/>
      <c r="F53" s="133"/>
      <c r="G53" s="133"/>
      <c r="H53" s="369"/>
      <c r="I53" s="367"/>
      <c r="J53" s="367"/>
      <c r="K53" s="367"/>
      <c r="L53" s="367"/>
      <c r="M53" s="367"/>
      <c r="N53" s="367"/>
      <c r="O53" s="367"/>
      <c r="P53" s="367"/>
      <c r="Q53" s="367"/>
      <c r="R53" s="367"/>
      <c r="S53" s="368"/>
      <c r="T53" s="133"/>
    </row>
    <row r="54" spans="1:20" ht="14.1" customHeight="1">
      <c r="A54" s="133"/>
      <c r="B54" s="151" t="s">
        <v>26</v>
      </c>
      <c r="C54" s="133"/>
      <c r="D54" s="133"/>
      <c r="E54" s="133"/>
      <c r="F54" s="133"/>
      <c r="G54" s="133"/>
      <c r="H54" s="369"/>
      <c r="I54" s="367"/>
      <c r="J54" s="367"/>
      <c r="K54" s="367"/>
      <c r="L54" s="367"/>
      <c r="M54" s="367"/>
      <c r="N54" s="367"/>
      <c r="O54" s="367"/>
      <c r="P54" s="367"/>
      <c r="Q54" s="367"/>
      <c r="R54" s="367"/>
      <c r="S54" s="368"/>
      <c r="T54" s="133"/>
    </row>
    <row r="55" spans="1:20" ht="10.15" customHeight="1">
      <c r="A55" s="133"/>
      <c r="B55" s="155"/>
      <c r="C55" s="133"/>
      <c r="D55" s="133"/>
      <c r="E55" s="133"/>
      <c r="F55" s="133"/>
      <c r="G55" s="133"/>
      <c r="H55" s="156"/>
      <c r="I55" s="156"/>
      <c r="J55" s="156"/>
      <c r="K55" s="156"/>
      <c r="L55" s="156"/>
      <c r="M55" s="156"/>
      <c r="N55" s="156"/>
      <c r="O55" s="156"/>
      <c r="P55" s="156"/>
      <c r="Q55" s="156"/>
      <c r="R55" s="156"/>
      <c r="S55" s="156"/>
      <c r="T55" s="133"/>
    </row>
    <row r="56" spans="1:20" ht="18">
      <c r="A56" s="135"/>
      <c r="B56" s="364" t="str">
        <f>VLOOKUP(B57,TranslationTable,3,FALSE)</f>
        <v>经销商联系人信息</v>
      </c>
      <c r="C56" s="364"/>
      <c r="D56" s="364"/>
      <c r="E56" s="364"/>
      <c r="F56" s="364"/>
      <c r="G56" s="364"/>
      <c r="H56" s="364"/>
      <c r="I56" s="364"/>
      <c r="J56" s="364"/>
      <c r="K56" s="364"/>
      <c r="L56" s="364"/>
      <c r="M56" s="364"/>
      <c r="N56" s="364"/>
      <c r="O56" s="364"/>
      <c r="P56" s="364"/>
      <c r="Q56" s="364"/>
      <c r="R56" s="364"/>
      <c r="S56" s="364"/>
      <c r="T56" s="135"/>
    </row>
    <row r="57" spans="1:20">
      <c r="A57" s="135"/>
      <c r="B57" s="365" t="s">
        <v>31</v>
      </c>
      <c r="C57" s="365"/>
      <c r="D57" s="365"/>
      <c r="E57" s="365"/>
      <c r="F57" s="365"/>
      <c r="G57" s="365"/>
      <c r="H57" s="365"/>
      <c r="I57" s="365"/>
      <c r="J57" s="365"/>
      <c r="K57" s="365"/>
      <c r="L57" s="365"/>
      <c r="M57" s="365"/>
      <c r="N57" s="365"/>
      <c r="O57" s="365"/>
      <c r="P57" s="365"/>
      <c r="Q57" s="365"/>
      <c r="R57" s="365"/>
      <c r="S57" s="365"/>
      <c r="T57" s="135"/>
    </row>
    <row r="58" spans="1:20" ht="8.1" customHeight="1">
      <c r="A58" s="133"/>
      <c r="B58" s="157"/>
      <c r="C58" s="157"/>
      <c r="D58" s="157"/>
      <c r="E58" s="157"/>
      <c r="F58" s="157"/>
      <c r="G58" s="157"/>
      <c r="H58" s="157"/>
      <c r="I58" s="157"/>
      <c r="J58" s="157"/>
      <c r="K58" s="157"/>
      <c r="L58" s="157"/>
      <c r="M58" s="157"/>
      <c r="N58" s="157"/>
      <c r="O58" s="157"/>
      <c r="P58" s="157"/>
      <c r="Q58" s="157"/>
      <c r="R58" s="157"/>
      <c r="S58" s="157"/>
      <c r="T58" s="133"/>
    </row>
    <row r="59" spans="1:20">
      <c r="A59" s="133"/>
      <c r="B59" s="150" t="str">
        <f>VLOOKUP(B60,TranslationTable,3,FALSE)</f>
        <v>姓名</v>
      </c>
      <c r="C59" s="133"/>
      <c r="D59" s="133"/>
      <c r="E59" s="133"/>
      <c r="F59" s="133"/>
      <c r="G59" s="133"/>
      <c r="H59" s="369"/>
      <c r="I59" s="367"/>
      <c r="J59" s="367"/>
      <c r="K59" s="367"/>
      <c r="L59" s="367"/>
      <c r="M59" s="367"/>
      <c r="N59" s="367"/>
      <c r="O59" s="367"/>
      <c r="P59" s="367"/>
      <c r="Q59" s="367"/>
      <c r="R59" s="367"/>
      <c r="S59" s="368"/>
      <c r="T59" s="133"/>
    </row>
    <row r="60" spans="1:20" ht="14.1" customHeight="1">
      <c r="A60" s="133"/>
      <c r="B60" s="151" t="s">
        <v>28</v>
      </c>
      <c r="C60" s="133"/>
      <c r="D60" s="133"/>
      <c r="E60" s="133"/>
      <c r="F60" s="133"/>
      <c r="G60" s="133"/>
      <c r="H60" s="369"/>
      <c r="I60" s="367"/>
      <c r="J60" s="367"/>
      <c r="K60" s="367"/>
      <c r="L60" s="367"/>
      <c r="M60" s="367"/>
      <c r="N60" s="367"/>
      <c r="O60" s="367"/>
      <c r="P60" s="367"/>
      <c r="Q60" s="367"/>
      <c r="R60" s="367"/>
      <c r="S60" s="368"/>
      <c r="T60" s="133"/>
    </row>
    <row r="61" spans="1:20">
      <c r="A61" s="133"/>
      <c r="B61" s="150" t="str">
        <f>VLOOKUP(B62,TranslationTable,3,FALSE)</f>
        <v>电话</v>
      </c>
      <c r="C61" s="133"/>
      <c r="D61" s="133"/>
      <c r="E61" s="133"/>
      <c r="F61" s="133"/>
      <c r="G61" s="133"/>
      <c r="H61" s="369"/>
      <c r="I61" s="367"/>
      <c r="J61" s="367"/>
      <c r="K61" s="367"/>
      <c r="L61" s="367"/>
      <c r="M61" s="367"/>
      <c r="N61" s="367"/>
      <c r="O61" s="367"/>
      <c r="P61" s="367"/>
      <c r="Q61" s="367"/>
      <c r="R61" s="367"/>
      <c r="S61" s="368"/>
      <c r="T61" s="133"/>
    </row>
    <row r="62" spans="1:20" ht="14.1" customHeight="1">
      <c r="A62" s="133"/>
      <c r="B62" s="151" t="s">
        <v>26</v>
      </c>
      <c r="C62" s="133"/>
      <c r="D62" s="133"/>
      <c r="E62" s="133"/>
      <c r="F62" s="133"/>
      <c r="G62" s="133"/>
      <c r="H62" s="369"/>
      <c r="I62" s="367"/>
      <c r="J62" s="367"/>
      <c r="K62" s="367"/>
      <c r="L62" s="367"/>
      <c r="M62" s="367"/>
      <c r="N62" s="367"/>
      <c r="O62" s="367"/>
      <c r="P62" s="367"/>
      <c r="Q62" s="367"/>
      <c r="R62" s="367"/>
      <c r="S62" s="368"/>
      <c r="T62" s="133"/>
    </row>
    <row r="63" spans="1:20">
      <c r="A63" s="133"/>
      <c r="B63" s="150" t="str">
        <f>VLOOKUP(B64,TranslationTable,3,FALSE)</f>
        <v>电子邮件:</v>
      </c>
      <c r="C63" s="133"/>
      <c r="D63" s="133"/>
      <c r="E63" s="133"/>
      <c r="F63" s="133"/>
      <c r="G63" s="133"/>
      <c r="H63" s="366"/>
      <c r="I63" s="367"/>
      <c r="J63" s="367"/>
      <c r="K63" s="367"/>
      <c r="L63" s="367"/>
      <c r="M63" s="367"/>
      <c r="N63" s="367"/>
      <c r="O63" s="367"/>
      <c r="P63" s="367"/>
      <c r="Q63" s="367"/>
      <c r="R63" s="367"/>
      <c r="S63" s="368"/>
      <c r="T63" s="133"/>
    </row>
    <row r="64" spans="1:20" ht="14.1" customHeight="1">
      <c r="A64" s="133"/>
      <c r="B64" s="151" t="s">
        <v>20</v>
      </c>
      <c r="C64" s="133"/>
      <c r="D64" s="133"/>
      <c r="E64" s="133"/>
      <c r="F64" s="133"/>
      <c r="G64" s="133"/>
      <c r="H64" s="369"/>
      <c r="I64" s="367"/>
      <c r="J64" s="367"/>
      <c r="K64" s="367"/>
      <c r="L64" s="367"/>
      <c r="M64" s="367"/>
      <c r="N64" s="367"/>
      <c r="O64" s="367"/>
      <c r="P64" s="367"/>
      <c r="Q64" s="367"/>
      <c r="R64" s="367"/>
      <c r="S64" s="368"/>
      <c r="T64" s="133"/>
    </row>
    <row r="65" spans="1:20" ht="8.1" customHeight="1">
      <c r="A65" s="158"/>
      <c r="B65" s="133"/>
      <c r="C65" s="133"/>
      <c r="D65" s="133"/>
      <c r="E65" s="133"/>
      <c r="F65" s="133"/>
      <c r="G65" s="133"/>
      <c r="H65" s="133"/>
      <c r="I65" s="133"/>
      <c r="J65" s="133"/>
      <c r="K65" s="133"/>
      <c r="L65" s="133"/>
      <c r="M65" s="133"/>
      <c r="N65" s="133"/>
      <c r="O65" s="133"/>
      <c r="P65" s="133"/>
      <c r="Q65" s="133"/>
      <c r="R65" s="133"/>
      <c r="S65" s="133"/>
      <c r="T65" s="133"/>
    </row>
    <row r="66" spans="1:20" ht="18">
      <c r="A66" s="364" t="str">
        <f>VLOOKUP(A67,TranslationTable,3,FALSE)</f>
        <v>信息来源</v>
      </c>
      <c r="B66" s="364"/>
      <c r="C66" s="364"/>
      <c r="D66" s="364"/>
      <c r="E66" s="364"/>
      <c r="F66" s="364"/>
      <c r="G66" s="364"/>
      <c r="H66" s="364"/>
      <c r="I66" s="364"/>
      <c r="J66" s="364"/>
      <c r="K66" s="364"/>
      <c r="L66" s="364"/>
      <c r="M66" s="364"/>
      <c r="N66" s="364"/>
      <c r="O66" s="364"/>
      <c r="P66" s="364"/>
      <c r="Q66" s="364"/>
      <c r="R66" s="364"/>
      <c r="S66" s="364"/>
      <c r="T66" s="364"/>
    </row>
    <row r="67" spans="1:20">
      <c r="A67" s="365" t="s">
        <v>32</v>
      </c>
      <c r="B67" s="365"/>
      <c r="C67" s="365"/>
      <c r="D67" s="365"/>
      <c r="E67" s="365"/>
      <c r="F67" s="365"/>
      <c r="G67" s="365"/>
      <c r="H67" s="365"/>
      <c r="I67" s="365"/>
      <c r="J67" s="365"/>
      <c r="K67" s="365"/>
      <c r="L67" s="365"/>
      <c r="M67" s="365"/>
      <c r="N67" s="365"/>
      <c r="O67" s="365"/>
      <c r="P67" s="365"/>
      <c r="Q67" s="365"/>
      <c r="R67" s="365"/>
      <c r="S67" s="365"/>
      <c r="T67" s="365"/>
    </row>
    <row r="68" spans="1:20" s="165" customFormat="1" ht="45" customHeight="1">
      <c r="A68" s="372" t="str">
        <f>VLOOKUP(A70,TranslationTable,3,FALSE)</f>
        <v>基于对该材料的了解，我提供的所有信息真实并且完整。我作为供应商认可并同意该材料的所有的成分已经完全公布于此。在下面签名，并不意味着与PPG签署一份新的合同，而是供应商确认由谁完成的该申请表。</v>
      </c>
      <c r="B68" s="372"/>
      <c r="C68" s="372"/>
      <c r="D68" s="372"/>
      <c r="E68" s="372"/>
      <c r="F68" s="372"/>
      <c r="G68" s="372"/>
      <c r="H68" s="372"/>
      <c r="I68" s="372"/>
      <c r="J68" s="372"/>
      <c r="K68" s="372"/>
      <c r="L68" s="372"/>
      <c r="M68" s="372"/>
      <c r="N68" s="372"/>
      <c r="O68" s="372"/>
      <c r="P68" s="372"/>
      <c r="Q68" s="372"/>
      <c r="R68" s="372"/>
      <c r="S68" s="372"/>
      <c r="T68" s="372"/>
    </row>
    <row r="69" spans="1:20" ht="46.5" customHeight="1">
      <c r="A69" s="373" t="s">
        <v>33</v>
      </c>
      <c r="B69" s="374"/>
      <c r="C69" s="374"/>
      <c r="D69" s="374"/>
      <c r="E69" s="374"/>
      <c r="F69" s="374"/>
      <c r="G69" s="374"/>
      <c r="H69" s="374"/>
      <c r="I69" s="374"/>
      <c r="J69" s="374"/>
      <c r="K69" s="374"/>
      <c r="L69" s="374"/>
      <c r="M69" s="374"/>
      <c r="N69" s="374"/>
      <c r="O69" s="374"/>
      <c r="P69" s="374"/>
      <c r="Q69" s="374"/>
      <c r="R69" s="374"/>
      <c r="S69" s="374"/>
      <c r="T69" s="374"/>
    </row>
    <row r="70" spans="1:20" hidden="1">
      <c r="A70" s="159" t="s">
        <v>34</v>
      </c>
      <c r="B70" s="133"/>
      <c r="C70" s="133"/>
      <c r="D70" s="133"/>
      <c r="E70" s="133"/>
      <c r="F70" s="133"/>
      <c r="G70" s="133"/>
      <c r="H70" s="133"/>
      <c r="I70" s="133"/>
      <c r="J70" s="133"/>
      <c r="K70" s="133"/>
      <c r="L70" s="133"/>
      <c r="M70" s="133"/>
      <c r="N70" s="133"/>
      <c r="O70" s="133"/>
      <c r="P70" s="133"/>
      <c r="Q70" s="133"/>
      <c r="R70" s="133"/>
      <c r="S70" s="133"/>
      <c r="T70" s="133"/>
    </row>
    <row r="71" spans="1:20">
      <c r="A71" s="133"/>
      <c r="B71" s="150" t="str">
        <f>VLOOKUP(B72,TranslationTable,3,FALSE)</f>
        <v>姓名</v>
      </c>
      <c r="C71" s="133"/>
      <c r="D71" s="133"/>
      <c r="E71" s="133"/>
      <c r="F71" s="133"/>
      <c r="G71" s="133"/>
      <c r="H71" s="369"/>
      <c r="I71" s="367"/>
      <c r="J71" s="367"/>
      <c r="K71" s="367"/>
      <c r="L71" s="367"/>
      <c r="M71" s="367"/>
      <c r="N71" s="367"/>
      <c r="O71" s="367"/>
      <c r="P71" s="367"/>
      <c r="Q71" s="367"/>
      <c r="R71" s="367"/>
      <c r="S71" s="368"/>
      <c r="T71" s="133"/>
    </row>
    <row r="72" spans="1:20" ht="14.1" customHeight="1">
      <c r="A72" s="133"/>
      <c r="B72" s="151" t="s">
        <v>28</v>
      </c>
      <c r="C72" s="133"/>
      <c r="D72" s="133"/>
      <c r="E72" s="133"/>
      <c r="F72" s="133"/>
      <c r="G72" s="133"/>
      <c r="H72" s="369"/>
      <c r="I72" s="367"/>
      <c r="J72" s="367"/>
      <c r="K72" s="367"/>
      <c r="L72" s="367"/>
      <c r="M72" s="367"/>
      <c r="N72" s="367"/>
      <c r="O72" s="367"/>
      <c r="P72" s="367"/>
      <c r="Q72" s="367"/>
      <c r="R72" s="367"/>
      <c r="S72" s="368"/>
      <c r="T72" s="133"/>
    </row>
    <row r="73" spans="1:20">
      <c r="A73" s="133"/>
      <c r="B73" s="150" t="str">
        <f>VLOOKUP(B74,TranslationTable,3,FALSE)</f>
        <v>职位</v>
      </c>
      <c r="C73" s="133"/>
      <c r="D73" s="133"/>
      <c r="E73" s="133"/>
      <c r="F73" s="133"/>
      <c r="G73" s="133"/>
      <c r="H73" s="369"/>
      <c r="I73" s="367"/>
      <c r="J73" s="367"/>
      <c r="K73" s="367"/>
      <c r="L73" s="367"/>
      <c r="M73" s="367"/>
      <c r="N73" s="367"/>
      <c r="O73" s="367"/>
      <c r="P73" s="367"/>
      <c r="Q73" s="367"/>
      <c r="R73" s="367"/>
      <c r="S73" s="368"/>
      <c r="T73" s="133"/>
    </row>
    <row r="74" spans="1:20" ht="14.1" customHeight="1">
      <c r="A74" s="133"/>
      <c r="B74" s="151" t="s">
        <v>35</v>
      </c>
      <c r="C74" s="133"/>
      <c r="D74" s="133"/>
      <c r="E74" s="133"/>
      <c r="F74" s="133"/>
      <c r="G74" s="133"/>
      <c r="H74" s="369"/>
      <c r="I74" s="367"/>
      <c r="J74" s="367"/>
      <c r="K74" s="367"/>
      <c r="L74" s="367"/>
      <c r="M74" s="367"/>
      <c r="N74" s="367"/>
      <c r="O74" s="367"/>
      <c r="P74" s="367"/>
      <c r="Q74" s="367"/>
      <c r="R74" s="367"/>
      <c r="S74" s="368"/>
      <c r="T74" s="133"/>
    </row>
    <row r="75" spans="1:20">
      <c r="A75" s="133"/>
      <c r="B75" s="150" t="str">
        <f>VLOOKUP(B76,TranslationTable,3,FALSE)</f>
        <v>公司名称</v>
      </c>
      <c r="C75" s="133"/>
      <c r="D75" s="133"/>
      <c r="E75" s="133"/>
      <c r="F75" s="133"/>
      <c r="G75" s="133"/>
      <c r="H75" s="369"/>
      <c r="I75" s="367"/>
      <c r="J75" s="367"/>
      <c r="K75" s="367"/>
      <c r="L75" s="367"/>
      <c r="M75" s="367"/>
      <c r="N75" s="367"/>
      <c r="O75" s="367"/>
      <c r="P75" s="367"/>
      <c r="Q75" s="367"/>
      <c r="R75" s="367"/>
      <c r="S75" s="368"/>
      <c r="T75" s="133"/>
    </row>
    <row r="76" spans="1:20" ht="14.1" customHeight="1">
      <c r="A76" s="133"/>
      <c r="B76" s="151" t="s">
        <v>36</v>
      </c>
      <c r="C76" s="133"/>
      <c r="D76" s="133"/>
      <c r="E76" s="133"/>
      <c r="F76" s="133"/>
      <c r="G76" s="133"/>
      <c r="H76" s="369"/>
      <c r="I76" s="367"/>
      <c r="J76" s="367"/>
      <c r="K76" s="367"/>
      <c r="L76" s="367"/>
      <c r="M76" s="367"/>
      <c r="N76" s="367"/>
      <c r="O76" s="367"/>
      <c r="P76" s="367"/>
      <c r="Q76" s="367"/>
      <c r="R76" s="367"/>
      <c r="S76" s="368"/>
      <c r="T76" s="133"/>
    </row>
    <row r="77" spans="1:20">
      <c r="A77" s="133"/>
      <c r="B77" s="150" t="str">
        <f>VLOOKUP(B78,TranslationTable,3,FALSE)</f>
        <v>日期</v>
      </c>
      <c r="C77" s="133"/>
      <c r="D77" s="133"/>
      <c r="E77" s="133"/>
      <c r="F77" s="133"/>
      <c r="G77" s="133"/>
      <c r="H77" s="380"/>
      <c r="I77" s="381"/>
      <c r="J77" s="381"/>
      <c r="K77" s="381"/>
      <c r="L77" s="381"/>
      <c r="M77" s="381"/>
      <c r="N77" s="381"/>
      <c r="O77" s="381"/>
      <c r="P77" s="381"/>
      <c r="Q77" s="381"/>
      <c r="R77" s="381"/>
      <c r="S77" s="382"/>
      <c r="T77" s="133"/>
    </row>
    <row r="78" spans="1:20" ht="14.1" customHeight="1">
      <c r="A78" s="133"/>
      <c r="B78" s="151" t="s">
        <v>37</v>
      </c>
      <c r="C78" s="133"/>
      <c r="D78" s="133"/>
      <c r="E78" s="133"/>
      <c r="F78" s="133"/>
      <c r="G78" s="133"/>
      <c r="H78" s="380"/>
      <c r="I78" s="381"/>
      <c r="J78" s="381"/>
      <c r="K78" s="381"/>
      <c r="L78" s="381"/>
      <c r="M78" s="381"/>
      <c r="N78" s="381"/>
      <c r="O78" s="381"/>
      <c r="P78" s="381"/>
      <c r="Q78" s="381"/>
      <c r="R78" s="381"/>
      <c r="S78" s="382"/>
      <c r="T78" s="133"/>
    </row>
    <row r="79" spans="1:20">
      <c r="A79" s="133"/>
      <c r="B79" s="150" t="str">
        <f>VLOOKUP(B80,TranslationTable,3,FALSE)</f>
        <v>电子邮件:</v>
      </c>
      <c r="C79" s="133"/>
      <c r="D79" s="133"/>
      <c r="E79" s="133"/>
      <c r="F79" s="133"/>
      <c r="G79" s="133"/>
      <c r="H79" s="366"/>
      <c r="I79" s="367"/>
      <c r="J79" s="367"/>
      <c r="K79" s="367"/>
      <c r="L79" s="367"/>
      <c r="M79" s="367"/>
      <c r="N79" s="367"/>
      <c r="O79" s="367"/>
      <c r="P79" s="367"/>
      <c r="Q79" s="367"/>
      <c r="R79" s="367"/>
      <c r="S79" s="368"/>
      <c r="T79" s="133"/>
    </row>
    <row r="80" spans="1:20" ht="14.1" customHeight="1">
      <c r="A80" s="133"/>
      <c r="B80" s="151" t="s">
        <v>20</v>
      </c>
      <c r="C80" s="133"/>
      <c r="D80" s="133"/>
      <c r="E80" s="133"/>
      <c r="F80" s="133"/>
      <c r="G80" s="133"/>
      <c r="H80" s="369"/>
      <c r="I80" s="367"/>
      <c r="J80" s="367"/>
      <c r="K80" s="367"/>
      <c r="L80" s="367"/>
      <c r="M80" s="367"/>
      <c r="N80" s="367"/>
      <c r="O80" s="367"/>
      <c r="P80" s="367"/>
      <c r="Q80" s="367"/>
      <c r="R80" s="367"/>
      <c r="S80" s="368"/>
      <c r="T80" s="133"/>
    </row>
    <row r="81" spans="1:20">
      <c r="A81" s="133"/>
      <c r="B81" s="150" t="str">
        <f>VLOOKUP(B82,TranslationTable,3,FALSE)</f>
        <v>电话</v>
      </c>
      <c r="C81" s="133"/>
      <c r="D81" s="133"/>
      <c r="E81" s="133"/>
      <c r="F81" s="133"/>
      <c r="G81" s="133"/>
      <c r="H81" s="369"/>
      <c r="I81" s="367"/>
      <c r="J81" s="367"/>
      <c r="K81" s="367"/>
      <c r="L81" s="367"/>
      <c r="M81" s="367"/>
      <c r="N81" s="367"/>
      <c r="O81" s="367"/>
      <c r="P81" s="367"/>
      <c r="Q81" s="367"/>
      <c r="R81" s="367"/>
      <c r="S81" s="368"/>
      <c r="T81" s="133"/>
    </row>
    <row r="82" spans="1:20" ht="14.1" customHeight="1">
      <c r="A82" s="133"/>
      <c r="B82" s="151" t="s">
        <v>26</v>
      </c>
      <c r="C82" s="133"/>
      <c r="D82" s="133"/>
      <c r="E82" s="133"/>
      <c r="F82" s="133"/>
      <c r="G82" s="133"/>
      <c r="H82" s="369"/>
      <c r="I82" s="367"/>
      <c r="J82" s="367"/>
      <c r="K82" s="367"/>
      <c r="L82" s="367"/>
      <c r="M82" s="367"/>
      <c r="N82" s="367"/>
      <c r="O82" s="367"/>
      <c r="P82" s="367"/>
      <c r="Q82" s="367"/>
      <c r="R82" s="367"/>
      <c r="S82" s="368"/>
      <c r="T82" s="133"/>
    </row>
    <row r="83" spans="1:20" ht="8.1" customHeight="1">
      <c r="A83" s="133"/>
      <c r="B83" s="133"/>
      <c r="C83" s="133"/>
      <c r="D83" s="133"/>
      <c r="E83" s="133"/>
      <c r="F83" s="133"/>
      <c r="G83" s="133"/>
      <c r="H83" s="133"/>
      <c r="I83" s="133"/>
      <c r="J83" s="133"/>
      <c r="K83" s="133"/>
      <c r="L83" s="133"/>
      <c r="M83" s="133"/>
      <c r="N83" s="133"/>
      <c r="O83" s="133"/>
      <c r="P83" s="133"/>
      <c r="Q83" s="133"/>
      <c r="R83" s="133"/>
      <c r="S83" s="133"/>
      <c r="T83" s="133"/>
    </row>
    <row r="84" spans="1:20" ht="20.100000000000001" customHeight="1">
      <c r="A84" s="370" t="str">
        <f>VLOOKUP(A86,TranslationTable,3,FALSE)</f>
        <v>请通过电子邮件的方式将完成后的申请表返还给该表联系人部分（A部分）里面提到的PPG的联系人</v>
      </c>
      <c r="B84" s="370"/>
      <c r="C84" s="370"/>
      <c r="D84" s="370"/>
      <c r="E84" s="370"/>
      <c r="F84" s="370"/>
      <c r="G84" s="370"/>
      <c r="H84" s="370"/>
      <c r="I84" s="370"/>
      <c r="J84" s="370"/>
      <c r="K84" s="370"/>
      <c r="L84" s="370"/>
      <c r="M84" s="370"/>
      <c r="N84" s="370"/>
      <c r="O84" s="370"/>
      <c r="P84" s="370"/>
      <c r="Q84" s="370"/>
      <c r="R84" s="370"/>
      <c r="S84" s="370"/>
      <c r="T84" s="370"/>
    </row>
    <row r="85" spans="1:20" ht="14.1" customHeight="1">
      <c r="A85" s="371" t="s">
        <v>38</v>
      </c>
      <c r="B85" s="371"/>
      <c r="C85" s="371"/>
      <c r="D85" s="371"/>
      <c r="E85" s="371"/>
      <c r="F85" s="371"/>
      <c r="G85" s="371"/>
      <c r="H85" s="371"/>
      <c r="I85" s="371"/>
      <c r="J85" s="371"/>
      <c r="K85" s="371"/>
      <c r="L85" s="371"/>
      <c r="M85" s="371"/>
      <c r="N85" s="371"/>
      <c r="O85" s="371"/>
      <c r="P85" s="371"/>
      <c r="Q85" s="371"/>
      <c r="R85" s="371"/>
      <c r="S85" s="371"/>
      <c r="T85" s="371"/>
    </row>
    <row r="86" spans="1:20" hidden="1">
      <c r="A86" s="383" t="s">
        <v>39</v>
      </c>
      <c r="B86" s="383"/>
      <c r="C86" s="383"/>
      <c r="D86" s="383"/>
      <c r="E86" s="383"/>
      <c r="F86" s="383"/>
      <c r="G86" s="383"/>
      <c r="H86" s="383"/>
      <c r="I86" s="383"/>
      <c r="J86" s="383"/>
      <c r="K86" s="383"/>
      <c r="L86" s="383"/>
      <c r="M86" s="383"/>
      <c r="N86" s="383"/>
      <c r="O86" s="383"/>
      <c r="P86" s="383"/>
      <c r="Q86" s="383"/>
      <c r="R86" s="383"/>
      <c r="S86" s="383"/>
      <c r="T86" s="383"/>
    </row>
    <row r="87" spans="1:20" ht="7.5" customHeight="1">
      <c r="A87" s="160"/>
      <c r="B87" s="160"/>
      <c r="C87" s="160"/>
      <c r="D87" s="160"/>
      <c r="E87" s="160"/>
      <c r="F87" s="160"/>
      <c r="G87" s="160"/>
      <c r="H87" s="160"/>
      <c r="I87" s="160"/>
      <c r="J87" s="160"/>
      <c r="K87" s="160"/>
      <c r="L87" s="160"/>
      <c r="M87" s="160"/>
      <c r="N87" s="160"/>
      <c r="O87" s="160"/>
      <c r="P87" s="160"/>
      <c r="Q87" s="160"/>
      <c r="R87" s="160"/>
      <c r="S87" s="160"/>
      <c r="T87" s="160"/>
    </row>
    <row r="88" spans="1:20" s="165" customFormat="1" ht="90" customHeight="1">
      <c r="A88" s="161" t="s">
        <v>40</v>
      </c>
      <c r="B88" s="376" t="str">
        <f>VLOOKUP(B89,TranslationTable,3,FALSE)</f>
        <v>必须提供制造商信息。 经销商信息是可选的。 完成本文档的经销商必须声明本节中提供的所有制造商，或者如果不公开制造商，则认为自己是制造商。 请注意，如果此提交文件随附了制造商的文档，例如 安全数据说明书（SDS），技术数据表（TDS），分析证书（COA）-应在此选项卡上披露制造商。 如果经销商执行制造操作，例如将不同供应商的散装物料混合，倒入到较小的容器，重新包装产品等，则在填写此表格时也应将其视为制造商。</v>
      </c>
      <c r="C88" s="376"/>
      <c r="D88" s="376"/>
      <c r="E88" s="376"/>
      <c r="F88" s="376"/>
      <c r="G88" s="376"/>
      <c r="H88" s="376"/>
      <c r="I88" s="376"/>
      <c r="J88" s="376"/>
      <c r="K88" s="376"/>
      <c r="L88" s="376"/>
      <c r="M88" s="376"/>
      <c r="N88" s="376"/>
      <c r="O88" s="376"/>
      <c r="P88" s="376"/>
      <c r="Q88" s="376"/>
      <c r="R88" s="376"/>
      <c r="S88" s="376"/>
      <c r="T88" s="317"/>
    </row>
    <row r="89" spans="1:20" hidden="1">
      <c r="A89" s="161"/>
      <c r="B89" s="162" t="s">
        <v>41</v>
      </c>
      <c r="C89" s="160"/>
      <c r="D89" s="160"/>
      <c r="E89" s="160"/>
      <c r="F89" s="160"/>
      <c r="G89" s="160"/>
      <c r="H89" s="160"/>
      <c r="I89" s="160"/>
      <c r="J89" s="160"/>
      <c r="K89" s="160"/>
      <c r="L89" s="160"/>
      <c r="M89" s="160"/>
      <c r="N89" s="160"/>
      <c r="O89" s="160"/>
      <c r="P89" s="160"/>
      <c r="Q89" s="160"/>
      <c r="R89" s="160"/>
      <c r="S89" s="160"/>
      <c r="T89" s="160"/>
    </row>
    <row r="90" spans="1:20" ht="81.2" customHeight="1">
      <c r="A90" s="163" t="s">
        <v>40</v>
      </c>
      <c r="B90" s="375" t="s">
        <v>42</v>
      </c>
      <c r="C90" s="375"/>
      <c r="D90" s="375"/>
      <c r="E90" s="375"/>
      <c r="F90" s="375"/>
      <c r="G90" s="375"/>
      <c r="H90" s="375"/>
      <c r="I90" s="375"/>
      <c r="J90" s="375"/>
      <c r="K90" s="375"/>
      <c r="L90" s="375"/>
      <c r="M90" s="375"/>
      <c r="N90" s="375"/>
      <c r="O90" s="375"/>
      <c r="P90" s="375"/>
      <c r="Q90" s="375"/>
      <c r="R90" s="375"/>
      <c r="S90" s="375"/>
      <c r="T90" s="160"/>
    </row>
    <row r="1218" spans="3:3">
      <c r="C1218" s="137" t="s">
        <v>43</v>
      </c>
    </row>
  </sheetData>
  <sheetProtection algorithmName="SHA-512" hashValue="p+NmHJZIf1CjHiHvPkZbDDo1XM7doQsouhlFLBrpoWSBHZtE66jhnBK5nBvVaYnFumk5MEaOSUCkz9rAzBJ6bQ==" saltValue="VCJKyx0JKdCxd9ADeDEQqQ==" spinCount="100000" sheet="1" selectLockedCells="1"/>
  <mergeCells count="48">
    <mergeCell ref="B90:S90"/>
    <mergeCell ref="B88:S88"/>
    <mergeCell ref="A13:T13"/>
    <mergeCell ref="A4:T4"/>
    <mergeCell ref="B22:S22"/>
    <mergeCell ref="B23:S23"/>
    <mergeCell ref="A12:T12"/>
    <mergeCell ref="H15:S16"/>
    <mergeCell ref="H17:S18"/>
    <mergeCell ref="H19:S20"/>
    <mergeCell ref="H25:S26"/>
    <mergeCell ref="H27:S28"/>
    <mergeCell ref="H77:S78"/>
    <mergeCell ref="H63:S64"/>
    <mergeCell ref="A66:T66"/>
    <mergeCell ref="A86:T86"/>
    <mergeCell ref="H41:S42"/>
    <mergeCell ref="H79:S80"/>
    <mergeCell ref="H81:S82"/>
    <mergeCell ref="A84:T84"/>
    <mergeCell ref="A85:T85"/>
    <mergeCell ref="H49:S50"/>
    <mergeCell ref="H51:S52"/>
    <mergeCell ref="H53:S54"/>
    <mergeCell ref="H59:S60"/>
    <mergeCell ref="H61:S62"/>
    <mergeCell ref="A67:T67"/>
    <mergeCell ref="A68:T68"/>
    <mergeCell ref="A69:T69"/>
    <mergeCell ref="H71:S72"/>
    <mergeCell ref="H73:S74"/>
    <mergeCell ref="H75:S76"/>
    <mergeCell ref="A2:M2"/>
    <mergeCell ref="A6:T6"/>
    <mergeCell ref="A3:P3"/>
    <mergeCell ref="B56:S56"/>
    <mergeCell ref="B57:S57"/>
    <mergeCell ref="B46:S46"/>
    <mergeCell ref="B47:S47"/>
    <mergeCell ref="B36:S36"/>
    <mergeCell ref="B37:S37"/>
    <mergeCell ref="H43:S44"/>
    <mergeCell ref="B9:S9"/>
    <mergeCell ref="B10:S10"/>
    <mergeCell ref="H29:S30"/>
    <mergeCell ref="H31:S32"/>
    <mergeCell ref="H33:S34"/>
    <mergeCell ref="H39:S40"/>
  </mergeCells>
  <conditionalFormatting sqref="A4">
    <cfRule type="containsText" dxfId="57" priority="5" operator="containsText" text="January 00 1900">
      <formula>NOT(ISERROR(SEARCH("January 00 1900",A4)))</formula>
    </cfRule>
    <cfRule type="cellIs" dxfId="56" priority="7" operator="equal">
      <formula>0</formula>
    </cfRule>
  </conditionalFormatting>
  <conditionalFormatting sqref="A65:T65">
    <cfRule type="cellIs" dxfId="55" priority="8" operator="equal">
      <formula>0</formula>
    </cfRule>
    <cfRule type="containsErrors" dxfId="54" priority="9">
      <formula>ISERROR(A65)</formula>
    </cfRule>
  </conditionalFormatting>
  <hyperlinks>
    <hyperlink ref="A6" r:id="rId1" display="http://corporate.ppg.com/Purchasing/Raw-Material-Introduction-Process.aspx" xr:uid="{00000000-0004-0000-0100-000000000000}"/>
    <hyperlink ref="A6:T6" r:id="rId2" display="https://procurement.ppg.com/Raw-Material-Introduction" xr:uid="{67766947-8290-4A33-A71D-10EDB102DDC9}"/>
  </hyperlinks>
  <printOptions horizontalCentered="1"/>
  <pageMargins left="0.25" right="0.25" top="0.5" bottom="0.25" header="0.3" footer="0.3"/>
  <pageSetup scale="94" fitToHeight="0" orientation="portrait" r:id="rId3"/>
  <rowBreaks count="1" manualBreakCount="1">
    <brk id="55" max="19" man="1"/>
  </rowBreaks>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6826F9F7-7303-43A3-836C-B91A9FDFE941}">
            <xm:f>NOT(ISERROR(SEARCH(", , ",A4)))</xm:f>
            <xm:f>", , "</xm:f>
            <x14:dxf>
              <font>
                <color theme="5"/>
              </font>
              <fill>
                <patternFill>
                  <bgColor theme="5"/>
                </patternFill>
              </fill>
            </x14:dxf>
          </x14:cfRule>
          <xm:sqref>A4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AL235"/>
  <sheetViews>
    <sheetView zoomScaleNormal="100" workbookViewId="0">
      <selection activeCell="I13" sqref="I13:O14"/>
    </sheetView>
  </sheetViews>
  <sheetFormatPr defaultColWidth="4.625" defaultRowHeight="14.25"/>
  <cols>
    <col min="1" max="1" width="2.625" style="137" customWidth="1"/>
    <col min="2" max="2" width="5" style="137" customWidth="1"/>
    <col min="3" max="3" width="4.625" style="137"/>
    <col min="4" max="5" width="6.25" style="137" bestFit="1" customWidth="1"/>
    <col min="6" max="7" width="4.625" style="137"/>
    <col min="8" max="8" width="8.875" style="137" customWidth="1"/>
    <col min="9" max="18" width="4.625" style="137"/>
    <col min="19" max="19" width="8.625" style="137" customWidth="1"/>
    <col min="20" max="20" width="2.625" style="137" customWidth="1"/>
    <col min="21" max="21" width="2.875" style="137" bestFit="1" customWidth="1"/>
    <col min="22" max="22" width="4.625" style="153"/>
    <col min="23" max="16384" width="4.625" style="137"/>
  </cols>
  <sheetData>
    <row r="1" spans="1:22" ht="6.95" customHeight="1">
      <c r="A1" s="135"/>
      <c r="B1" s="135"/>
      <c r="C1" s="135"/>
      <c r="D1" s="135"/>
      <c r="E1" s="135"/>
      <c r="F1" s="135"/>
      <c r="G1" s="135"/>
      <c r="H1" s="135"/>
      <c r="I1" s="135"/>
      <c r="J1" s="135"/>
      <c r="K1" s="135"/>
      <c r="L1" s="135"/>
      <c r="M1" s="135"/>
      <c r="N1" s="135"/>
      <c r="O1" s="135"/>
      <c r="P1" s="135"/>
      <c r="Q1" s="135"/>
      <c r="R1" s="167"/>
      <c r="S1" s="133"/>
      <c r="T1" s="133"/>
    </row>
    <row r="2" spans="1:22" ht="34.5" customHeight="1">
      <c r="A2" s="427" t="str">
        <f>VLOOKUP(A3,TranslationTable,3,FALSE)</f>
        <v>B部分：产品信息</v>
      </c>
      <c r="B2" s="427"/>
      <c r="C2" s="427"/>
      <c r="D2" s="427"/>
      <c r="E2" s="427"/>
      <c r="F2" s="427"/>
      <c r="G2" s="427"/>
      <c r="H2" s="427"/>
      <c r="I2" s="427"/>
      <c r="J2" s="427"/>
      <c r="K2" s="427"/>
      <c r="L2" s="427"/>
      <c r="M2" s="427"/>
      <c r="N2" s="427"/>
      <c r="O2" s="427"/>
      <c r="P2" s="427"/>
      <c r="Q2" s="427"/>
      <c r="R2" s="168"/>
      <c r="S2" s="168"/>
      <c r="T2" s="168"/>
    </row>
    <row r="3" spans="1:22" s="230" customFormat="1" ht="20.100000000000001" customHeight="1">
      <c r="A3" s="363" t="s">
        <v>44</v>
      </c>
      <c r="B3" s="363"/>
      <c r="C3" s="363"/>
      <c r="D3" s="363"/>
      <c r="E3" s="363"/>
      <c r="F3" s="363"/>
      <c r="G3" s="363"/>
      <c r="H3" s="363"/>
      <c r="I3" s="363"/>
      <c r="J3" s="363"/>
      <c r="K3" s="363"/>
      <c r="L3" s="363"/>
      <c r="M3" s="363"/>
      <c r="N3" s="363"/>
      <c r="O3" s="363"/>
      <c r="P3" s="363"/>
      <c r="Q3" s="226"/>
      <c r="R3" s="227"/>
      <c r="S3" s="227"/>
      <c r="T3" s="227"/>
      <c r="U3" s="228"/>
      <c r="V3" s="229"/>
    </row>
    <row r="4" spans="1:22" ht="15.95" customHeight="1">
      <c r="A4" s="378" t="str">
        <f>'A - Contact Info'!A4</f>
        <v>, , January 00 1900</v>
      </c>
      <c r="B4" s="378"/>
      <c r="C4" s="378"/>
      <c r="D4" s="378"/>
      <c r="E4" s="378"/>
      <c r="F4" s="378"/>
      <c r="G4" s="378"/>
      <c r="H4" s="378"/>
      <c r="I4" s="378"/>
      <c r="J4" s="378"/>
      <c r="K4" s="378"/>
      <c r="L4" s="378"/>
      <c r="M4" s="378"/>
      <c r="N4" s="378"/>
      <c r="O4" s="378"/>
      <c r="P4" s="378"/>
      <c r="Q4" s="378"/>
      <c r="R4" s="378"/>
      <c r="S4" s="378"/>
      <c r="T4" s="378"/>
      <c r="U4" s="144"/>
    </row>
    <row r="5" spans="1:22" ht="3.95" customHeight="1">
      <c r="A5" s="133"/>
      <c r="B5" s="133"/>
      <c r="C5" s="133"/>
      <c r="D5" s="133"/>
      <c r="E5" s="133"/>
      <c r="F5" s="133"/>
      <c r="G5" s="133"/>
      <c r="H5" s="133"/>
      <c r="I5" s="133"/>
      <c r="J5" s="133"/>
      <c r="K5" s="133"/>
      <c r="L5" s="133"/>
      <c r="M5" s="133"/>
      <c r="N5" s="133"/>
      <c r="O5" s="133"/>
      <c r="P5" s="133"/>
      <c r="Q5" s="133"/>
      <c r="R5" s="133"/>
      <c r="S5" s="133"/>
      <c r="T5" s="133"/>
    </row>
    <row r="6" spans="1:22">
      <c r="A6" s="362" t="str">
        <f>VLOOKUP(A7,TranslationTable,3,FALSE)</f>
        <v>RMIR培训/常见问题及解答</v>
      </c>
      <c r="B6" s="362"/>
      <c r="C6" s="362"/>
      <c r="D6" s="362"/>
      <c r="E6" s="362"/>
      <c r="F6" s="362"/>
      <c r="G6" s="362"/>
      <c r="H6" s="362"/>
      <c r="I6" s="362"/>
      <c r="J6" s="362"/>
      <c r="K6" s="362"/>
      <c r="L6" s="362"/>
      <c r="M6" s="362"/>
      <c r="N6" s="362"/>
      <c r="O6" s="362"/>
      <c r="P6" s="362"/>
      <c r="Q6" s="362"/>
      <c r="R6" s="362"/>
      <c r="S6" s="362"/>
      <c r="T6" s="362"/>
    </row>
    <row r="7" spans="1:22">
      <c r="A7" s="131" t="s">
        <v>15</v>
      </c>
      <c r="B7" s="133"/>
      <c r="C7" s="133"/>
      <c r="D7" s="133"/>
      <c r="E7" s="133"/>
      <c r="F7" s="133"/>
      <c r="G7" s="133"/>
      <c r="H7" s="133"/>
      <c r="I7" s="133"/>
      <c r="J7" s="133"/>
      <c r="K7" s="133"/>
      <c r="L7" s="133"/>
      <c r="M7" s="133"/>
      <c r="N7" s="133"/>
      <c r="O7" s="133"/>
      <c r="P7" s="133"/>
      <c r="Q7" s="133"/>
      <c r="R7" s="133"/>
      <c r="S7" s="133"/>
      <c r="T7" s="133"/>
    </row>
    <row r="8" spans="1:22" ht="3.95" customHeight="1">
      <c r="A8" s="133"/>
      <c r="B8" s="133"/>
      <c r="C8" s="133"/>
      <c r="D8" s="133"/>
      <c r="E8" s="133"/>
      <c r="F8" s="133"/>
      <c r="G8" s="133"/>
      <c r="H8" s="133"/>
      <c r="I8" s="133"/>
      <c r="J8" s="133"/>
      <c r="K8" s="133"/>
      <c r="L8" s="133"/>
      <c r="M8" s="133"/>
      <c r="N8" s="133"/>
      <c r="O8" s="133"/>
      <c r="P8" s="133"/>
      <c r="Q8" s="133"/>
      <c r="R8" s="133"/>
      <c r="S8" s="133"/>
      <c r="T8" s="133"/>
    </row>
    <row r="9" spans="1:22" ht="18">
      <c r="A9" s="135"/>
      <c r="B9" s="364" t="str">
        <f>VLOOKUP(B10,TranslationTable,3,FALSE)</f>
        <v>特性</v>
      </c>
      <c r="C9" s="364"/>
      <c r="D9" s="364"/>
      <c r="E9" s="364"/>
      <c r="F9" s="364"/>
      <c r="G9" s="364"/>
      <c r="H9" s="364"/>
      <c r="I9" s="364"/>
      <c r="J9" s="364"/>
      <c r="K9" s="364"/>
      <c r="L9" s="364"/>
      <c r="M9" s="364"/>
      <c r="N9" s="364"/>
      <c r="O9" s="364"/>
      <c r="P9" s="364"/>
      <c r="Q9" s="364"/>
      <c r="R9" s="364"/>
      <c r="S9" s="364"/>
      <c r="T9" s="147"/>
    </row>
    <row r="10" spans="1:22">
      <c r="A10" s="135"/>
      <c r="B10" s="365" t="s">
        <v>45</v>
      </c>
      <c r="C10" s="365"/>
      <c r="D10" s="365"/>
      <c r="E10" s="365"/>
      <c r="F10" s="365"/>
      <c r="G10" s="365"/>
      <c r="H10" s="365"/>
      <c r="I10" s="365"/>
      <c r="J10" s="365"/>
      <c r="K10" s="365"/>
      <c r="L10" s="365"/>
      <c r="M10" s="365"/>
      <c r="N10" s="365"/>
      <c r="O10" s="365"/>
      <c r="P10" s="365"/>
      <c r="Q10" s="365"/>
      <c r="R10" s="365"/>
      <c r="S10" s="365"/>
      <c r="T10" s="148"/>
    </row>
    <row r="11" spans="1:22">
      <c r="A11" s="149"/>
      <c r="B11" s="170"/>
      <c r="C11" s="149"/>
      <c r="D11" s="149"/>
      <c r="E11" s="149"/>
      <c r="F11" s="149"/>
      <c r="G11" s="149"/>
      <c r="H11" s="149"/>
      <c r="I11" s="447" t="str">
        <f>VLOOKUP(I12,TranslationTable,3,FALSE)</f>
        <v>值</v>
      </c>
      <c r="J11" s="447"/>
      <c r="K11" s="447"/>
      <c r="L11" s="447"/>
      <c r="M11" s="447"/>
      <c r="N11" s="447"/>
      <c r="O11" s="447"/>
      <c r="P11" s="447" t="str">
        <f>VLOOKUP(P12,TranslationTable,3,FALSE)</f>
        <v>单位</v>
      </c>
      <c r="Q11" s="447"/>
      <c r="R11" s="447"/>
      <c r="S11" s="447"/>
      <c r="T11" s="133"/>
    </row>
    <row r="12" spans="1:22">
      <c r="A12" s="133"/>
      <c r="B12" s="133"/>
      <c r="C12" s="133"/>
      <c r="D12" s="133"/>
      <c r="E12" s="133"/>
      <c r="F12" s="133"/>
      <c r="G12" s="133"/>
      <c r="H12" s="133"/>
      <c r="I12" s="448" t="s">
        <v>46</v>
      </c>
      <c r="J12" s="448"/>
      <c r="K12" s="448"/>
      <c r="L12" s="448"/>
      <c r="M12" s="448"/>
      <c r="N12" s="448"/>
      <c r="O12" s="448"/>
      <c r="P12" s="448" t="s">
        <v>47</v>
      </c>
      <c r="Q12" s="448"/>
      <c r="R12" s="448"/>
      <c r="S12" s="448"/>
      <c r="T12" s="133"/>
    </row>
    <row r="13" spans="1:22" ht="17.45" customHeight="1">
      <c r="A13" s="133"/>
      <c r="B13" s="150" t="str">
        <f>VLOOKUP(B14,TranslationTable,3,FALSE)</f>
        <v>比重或密度</v>
      </c>
      <c r="C13" s="133"/>
      <c r="D13" s="133"/>
      <c r="E13" s="133"/>
      <c r="F13" s="133"/>
      <c r="G13" s="133"/>
      <c r="H13" s="133"/>
      <c r="I13" s="437"/>
      <c r="J13" s="438"/>
      <c r="K13" s="438"/>
      <c r="L13" s="438"/>
      <c r="M13" s="438"/>
      <c r="N13" s="438"/>
      <c r="O13" s="439"/>
      <c r="P13" s="401" t="s">
        <v>1345</v>
      </c>
      <c r="Q13" s="402"/>
      <c r="R13" s="402"/>
      <c r="S13" s="403"/>
      <c r="T13" s="133"/>
    </row>
    <row r="14" spans="1:22" ht="17.45" customHeight="1">
      <c r="A14" s="133"/>
      <c r="B14" s="151" t="s">
        <v>49</v>
      </c>
      <c r="C14" s="133"/>
      <c r="D14" s="133"/>
      <c r="E14" s="133"/>
      <c r="F14" s="133"/>
      <c r="G14" s="133"/>
      <c r="H14" s="133"/>
      <c r="I14" s="440"/>
      <c r="J14" s="441"/>
      <c r="K14" s="441"/>
      <c r="L14" s="441"/>
      <c r="M14" s="441"/>
      <c r="N14" s="441"/>
      <c r="O14" s="442"/>
      <c r="P14" s="404"/>
      <c r="Q14" s="405"/>
      <c r="R14" s="405"/>
      <c r="S14" s="406"/>
      <c r="T14" s="133"/>
    </row>
    <row r="15" spans="1:22" ht="17.45" customHeight="1">
      <c r="A15" s="133"/>
      <c r="B15" s="150" t="str">
        <f>VLOOKUP(B16,TranslationTable,3,FALSE)</f>
        <v>重量（非挥发）固体份</v>
      </c>
      <c r="C15" s="133"/>
      <c r="D15" s="133"/>
      <c r="E15" s="133"/>
      <c r="F15" s="133"/>
      <c r="G15" s="133"/>
      <c r="H15" s="133"/>
      <c r="I15" s="437"/>
      <c r="J15" s="438"/>
      <c r="K15" s="438"/>
      <c r="L15" s="438"/>
      <c r="M15" s="438"/>
      <c r="N15" s="438"/>
      <c r="O15" s="439"/>
      <c r="P15" s="428" t="s">
        <v>50</v>
      </c>
      <c r="Q15" s="429"/>
      <c r="R15" s="429"/>
      <c r="S15" s="430"/>
      <c r="T15" s="133"/>
    </row>
    <row r="16" spans="1:22" ht="17.45" customHeight="1">
      <c r="A16" s="133"/>
      <c r="B16" s="151" t="s">
        <v>51</v>
      </c>
      <c r="C16" s="133"/>
      <c r="D16" s="133"/>
      <c r="E16" s="133"/>
      <c r="F16" s="133"/>
      <c r="G16" s="133"/>
      <c r="H16" s="133"/>
      <c r="I16" s="440"/>
      <c r="J16" s="441"/>
      <c r="K16" s="441"/>
      <c r="L16" s="441"/>
      <c r="M16" s="441"/>
      <c r="N16" s="441"/>
      <c r="O16" s="442"/>
      <c r="P16" s="431"/>
      <c r="Q16" s="432"/>
      <c r="R16" s="432"/>
      <c r="S16" s="433"/>
      <c r="T16" s="133"/>
    </row>
    <row r="17" spans="1:38" ht="17.45" customHeight="1">
      <c r="A17" s="133"/>
      <c r="B17" s="150" t="str">
        <f>VLOOKUP(B18,TranslationTable,3,FALSE)</f>
        <v>体积（非挥发）固体份</v>
      </c>
      <c r="C17" s="133"/>
      <c r="D17" s="133"/>
      <c r="E17" s="133"/>
      <c r="F17" s="133"/>
      <c r="G17" s="133"/>
      <c r="H17" s="133"/>
      <c r="I17" s="437"/>
      <c r="J17" s="438"/>
      <c r="K17" s="438"/>
      <c r="L17" s="438"/>
      <c r="M17" s="438"/>
      <c r="N17" s="438"/>
      <c r="O17" s="439"/>
      <c r="P17" s="456" t="s">
        <v>50</v>
      </c>
      <c r="Q17" s="457"/>
      <c r="R17" s="457"/>
      <c r="S17" s="458"/>
      <c r="T17" s="133"/>
    </row>
    <row r="18" spans="1:38" ht="17.45" customHeight="1">
      <c r="A18" s="133"/>
      <c r="B18" s="151" t="s">
        <v>52</v>
      </c>
      <c r="C18" s="133"/>
      <c r="D18" s="133"/>
      <c r="E18" s="133"/>
      <c r="F18" s="133"/>
      <c r="G18" s="133"/>
      <c r="H18" s="133"/>
      <c r="I18" s="440"/>
      <c r="J18" s="441"/>
      <c r="K18" s="441"/>
      <c r="L18" s="441"/>
      <c r="M18" s="441"/>
      <c r="N18" s="441"/>
      <c r="O18" s="442"/>
      <c r="P18" s="456"/>
      <c r="Q18" s="457"/>
      <c r="R18" s="457"/>
      <c r="S18" s="458"/>
      <c r="T18" s="133"/>
    </row>
    <row r="19" spans="1:38">
      <c r="A19" s="133"/>
      <c r="B19" s="155"/>
      <c r="C19" s="133"/>
      <c r="D19" s="133"/>
      <c r="E19" s="133"/>
      <c r="F19" s="133"/>
      <c r="G19" s="133"/>
      <c r="H19" s="173">
        <f>('C - Composition '!L77)</f>
        <v>0</v>
      </c>
      <c r="I19" s="174" t="str">
        <f>VLOOKUP(I20,TranslationTable,3,FALSE)</f>
        <v>基于成分的总重量％（非挥发性）固体</v>
      </c>
      <c r="J19" s="175"/>
      <c r="K19" s="175"/>
      <c r="L19" s="175"/>
      <c r="M19" s="175"/>
      <c r="N19" s="175"/>
      <c r="O19" s="150"/>
      <c r="P19" s="172"/>
      <c r="Q19" s="172"/>
      <c r="R19" s="172"/>
      <c r="S19" s="172"/>
      <c r="T19" s="133"/>
      <c r="W19" s="166"/>
      <c r="X19" s="166"/>
      <c r="Y19" s="166"/>
      <c r="Z19" s="166"/>
      <c r="AA19" s="166"/>
      <c r="AB19" s="166"/>
      <c r="AC19" s="166"/>
      <c r="AD19" s="166"/>
      <c r="AE19" s="166"/>
      <c r="AF19" s="166"/>
      <c r="AG19" s="166"/>
      <c r="AH19" s="166"/>
      <c r="AI19" s="166"/>
      <c r="AJ19" s="166"/>
      <c r="AK19" s="166"/>
      <c r="AL19" s="166"/>
    </row>
    <row r="20" spans="1:38" ht="14.25" customHeight="1">
      <c r="A20" s="133"/>
      <c r="B20" s="155"/>
      <c r="C20" s="133"/>
      <c r="D20" s="133"/>
      <c r="E20" s="133"/>
      <c r="F20" s="133"/>
      <c r="G20" s="133"/>
      <c r="H20" s="176">
        <f>H19</f>
        <v>0</v>
      </c>
      <c r="I20" s="177" t="s">
        <v>53</v>
      </c>
      <c r="J20" s="178"/>
      <c r="K20" s="178"/>
      <c r="L20" s="178"/>
      <c r="M20" s="178"/>
      <c r="N20" s="178"/>
      <c r="O20" s="178"/>
      <c r="P20" s="172"/>
      <c r="Q20" s="172"/>
      <c r="R20" s="172"/>
      <c r="S20" s="172"/>
      <c r="T20" s="133"/>
      <c r="W20" s="166"/>
      <c r="X20" s="166"/>
      <c r="Y20" s="166"/>
      <c r="Z20" s="166"/>
      <c r="AA20" s="166"/>
      <c r="AB20" s="166"/>
      <c r="AC20" s="166"/>
      <c r="AD20" s="166"/>
      <c r="AE20" s="166"/>
      <c r="AF20" s="166"/>
      <c r="AG20" s="166"/>
      <c r="AH20" s="166"/>
      <c r="AI20" s="166"/>
      <c r="AJ20" s="166"/>
      <c r="AK20" s="166"/>
      <c r="AL20" s="166"/>
    </row>
    <row r="21" spans="1:38" ht="17.45" customHeight="1">
      <c r="A21" s="133"/>
      <c r="B21" s="150" t="str">
        <f>VLOOKUP(B22,TranslationTable,3,FALSE)</f>
        <v>颜料重量百分比</v>
      </c>
      <c r="C21" s="133"/>
      <c r="D21" s="133"/>
      <c r="E21" s="133"/>
      <c r="F21" s="133"/>
      <c r="G21" s="133"/>
      <c r="H21" s="172"/>
      <c r="I21" s="437"/>
      <c r="J21" s="438"/>
      <c r="K21" s="438"/>
      <c r="L21" s="438"/>
      <c r="M21" s="438"/>
      <c r="N21" s="438"/>
      <c r="O21" s="439"/>
      <c r="P21" s="428" t="s">
        <v>50</v>
      </c>
      <c r="Q21" s="429"/>
      <c r="R21" s="429"/>
      <c r="S21" s="430"/>
      <c r="T21" s="133"/>
    </row>
    <row r="22" spans="1:38" ht="17.45" customHeight="1">
      <c r="A22" s="133"/>
      <c r="B22" s="151" t="s">
        <v>54</v>
      </c>
      <c r="C22" s="133"/>
      <c r="D22" s="133"/>
      <c r="E22" s="133"/>
      <c r="F22" s="133"/>
      <c r="G22" s="133"/>
      <c r="H22" s="172"/>
      <c r="I22" s="440"/>
      <c r="J22" s="441"/>
      <c r="K22" s="441"/>
      <c r="L22" s="441"/>
      <c r="M22" s="441"/>
      <c r="N22" s="441"/>
      <c r="O22" s="442"/>
      <c r="P22" s="431"/>
      <c r="Q22" s="432"/>
      <c r="R22" s="432"/>
      <c r="S22" s="433"/>
      <c r="T22" s="133"/>
      <c r="U22" s="137" t="str">
        <f>IF(H25&gt;H19,"Error, weight pigment higher than total solids","")</f>
        <v/>
      </c>
    </row>
    <row r="23" spans="1:38" ht="17.45" customHeight="1">
      <c r="A23" s="133"/>
      <c r="B23" s="150" t="str">
        <f>VLOOKUP(B24,TranslationTable,3,FALSE)</f>
        <v>颜料体积百分比</v>
      </c>
      <c r="C23" s="133"/>
      <c r="D23" s="133"/>
      <c r="E23" s="133"/>
      <c r="F23" s="133"/>
      <c r="G23" s="133"/>
      <c r="H23" s="172"/>
      <c r="I23" s="437"/>
      <c r="J23" s="438"/>
      <c r="K23" s="438"/>
      <c r="L23" s="438"/>
      <c r="M23" s="438"/>
      <c r="N23" s="438"/>
      <c r="O23" s="439"/>
      <c r="P23" s="428" t="s">
        <v>50</v>
      </c>
      <c r="Q23" s="429"/>
      <c r="R23" s="429"/>
      <c r="S23" s="430"/>
      <c r="T23" s="133"/>
    </row>
    <row r="24" spans="1:38" ht="17.45" customHeight="1">
      <c r="A24" s="133"/>
      <c r="B24" s="151" t="s">
        <v>55</v>
      </c>
      <c r="C24" s="133"/>
      <c r="D24" s="133"/>
      <c r="E24" s="133"/>
      <c r="F24" s="133"/>
      <c r="G24" s="133"/>
      <c r="H24" s="172"/>
      <c r="I24" s="440"/>
      <c r="J24" s="441"/>
      <c r="K24" s="441"/>
      <c r="L24" s="441"/>
      <c r="M24" s="441"/>
      <c r="N24" s="441"/>
      <c r="O24" s="442"/>
      <c r="P24" s="434"/>
      <c r="Q24" s="435"/>
      <c r="R24" s="435"/>
      <c r="S24" s="436"/>
      <c r="T24" s="133"/>
    </row>
    <row r="25" spans="1:38" ht="14.25" customHeight="1">
      <c r="A25" s="133"/>
      <c r="B25" s="155"/>
      <c r="C25" s="133"/>
      <c r="D25" s="133"/>
      <c r="E25" s="133"/>
      <c r="F25" s="133"/>
      <c r="G25" s="133"/>
      <c r="H25" s="173">
        <f>'C - Composition '!H75</f>
        <v>0</v>
      </c>
      <c r="I25" s="174" t="str">
        <f>VLOOKUP(I26,TranslationTable,3,FALSE)</f>
        <v>基于成分的总重量颜料％</v>
      </c>
      <c r="J25" s="180"/>
      <c r="K25" s="180"/>
      <c r="L25" s="180"/>
      <c r="M25" s="180"/>
      <c r="N25" s="180"/>
      <c r="O25" s="180"/>
      <c r="P25" s="171"/>
      <c r="Q25" s="171"/>
      <c r="R25" s="171"/>
      <c r="S25" s="171"/>
      <c r="T25" s="133"/>
    </row>
    <row r="26" spans="1:38" ht="14.25" customHeight="1">
      <c r="A26" s="133"/>
      <c r="B26" s="155"/>
      <c r="C26" s="133"/>
      <c r="D26" s="133"/>
      <c r="E26" s="133"/>
      <c r="F26" s="133"/>
      <c r="G26" s="133"/>
      <c r="H26" s="176">
        <f>H25</f>
        <v>0</v>
      </c>
      <c r="I26" s="181" t="s">
        <v>56</v>
      </c>
      <c r="J26" s="180"/>
      <c r="K26" s="180"/>
      <c r="L26" s="180"/>
      <c r="M26" s="180"/>
      <c r="N26" s="180"/>
      <c r="O26" s="180"/>
      <c r="P26" s="179"/>
      <c r="Q26" s="179"/>
      <c r="R26" s="179"/>
      <c r="S26" s="179"/>
      <c r="T26" s="133"/>
    </row>
    <row r="27" spans="1:38">
      <c r="A27" s="133"/>
      <c r="B27" s="150" t="str">
        <f>VLOOKUP(B28,TranslationTable,3,FALSE)</f>
        <v>闪点</v>
      </c>
      <c r="C27" s="133"/>
      <c r="D27" s="133"/>
      <c r="E27" s="133"/>
      <c r="F27" s="133"/>
      <c r="G27" s="133"/>
      <c r="H27" s="133"/>
      <c r="I27" s="449"/>
      <c r="J27" s="450"/>
      <c r="K27" s="450"/>
      <c r="L27" s="450"/>
      <c r="M27" s="450"/>
      <c r="N27" s="450"/>
      <c r="O27" s="451"/>
      <c r="P27" s="443" t="s">
        <v>1345</v>
      </c>
      <c r="Q27" s="444"/>
      <c r="R27" s="444"/>
      <c r="S27" s="445"/>
      <c r="T27" s="133"/>
    </row>
    <row r="28" spans="1:38">
      <c r="A28" s="133"/>
      <c r="B28" s="151" t="s">
        <v>57</v>
      </c>
      <c r="C28" s="133"/>
      <c r="D28" s="133"/>
      <c r="E28" s="133"/>
      <c r="F28" s="133"/>
      <c r="G28" s="133"/>
      <c r="H28" s="133"/>
      <c r="I28" s="452"/>
      <c r="J28" s="453"/>
      <c r="K28" s="453"/>
      <c r="L28" s="453"/>
      <c r="M28" s="453"/>
      <c r="N28" s="453"/>
      <c r="O28" s="454"/>
      <c r="P28" s="443"/>
      <c r="Q28" s="444"/>
      <c r="R28" s="444"/>
      <c r="S28" s="445"/>
      <c r="T28" s="133"/>
    </row>
    <row r="29" spans="1:38" ht="15" customHeight="1">
      <c r="A29" s="133"/>
      <c r="B29" s="150" t="str">
        <f>VLOOKUP(B30,TranslationTable,3,FALSE)</f>
        <v>闪点测试方法</v>
      </c>
      <c r="C29" s="133"/>
      <c r="D29" s="133"/>
      <c r="E29" s="133"/>
      <c r="F29" s="133"/>
      <c r="G29" s="133"/>
      <c r="H29" s="133"/>
      <c r="I29" s="391" t="s">
        <v>1345</v>
      </c>
      <c r="J29" s="392"/>
      <c r="K29" s="392"/>
      <c r="L29" s="392"/>
      <c r="M29" s="392"/>
      <c r="N29" s="392"/>
      <c r="O29" s="393"/>
      <c r="P29" s="455"/>
      <c r="Q29" s="455"/>
      <c r="R29" s="455"/>
      <c r="S29" s="455"/>
      <c r="T29" s="133"/>
    </row>
    <row r="30" spans="1:38">
      <c r="A30" s="133"/>
      <c r="B30" s="151" t="s">
        <v>58</v>
      </c>
      <c r="C30" s="133"/>
      <c r="D30" s="133"/>
      <c r="E30" s="133"/>
      <c r="F30" s="133"/>
      <c r="G30" s="133"/>
      <c r="H30" s="133"/>
      <c r="I30" s="394"/>
      <c r="J30" s="395"/>
      <c r="K30" s="395"/>
      <c r="L30" s="395"/>
      <c r="M30" s="395"/>
      <c r="N30" s="395"/>
      <c r="O30" s="396"/>
      <c r="P30" s="455"/>
      <c r="Q30" s="455"/>
      <c r="R30" s="455"/>
      <c r="S30" s="455"/>
      <c r="T30" s="133"/>
    </row>
    <row r="31" spans="1:38">
      <c r="A31" s="133"/>
      <c r="B31" s="150" t="str">
        <f>VLOOKUP(B32,TranslationTable,3,FALSE)</f>
        <v>物理状态（在室温下）</v>
      </c>
      <c r="C31" s="133"/>
      <c r="D31" s="133"/>
      <c r="E31" s="133"/>
      <c r="F31" s="133"/>
      <c r="G31" s="133"/>
      <c r="H31" s="133"/>
      <c r="I31" s="407" t="s">
        <v>1345</v>
      </c>
      <c r="J31" s="408"/>
      <c r="K31" s="408"/>
      <c r="L31" s="408"/>
      <c r="M31" s="408"/>
      <c r="N31" s="408"/>
      <c r="O31" s="409"/>
      <c r="P31" s="446"/>
      <c r="Q31" s="379"/>
      <c r="R31" s="379"/>
      <c r="S31" s="133"/>
      <c r="T31" s="133"/>
    </row>
    <row r="32" spans="1:38">
      <c r="A32" s="133"/>
      <c r="B32" s="151" t="s">
        <v>59</v>
      </c>
      <c r="C32" s="133"/>
      <c r="D32" s="133"/>
      <c r="E32" s="133"/>
      <c r="F32" s="133"/>
      <c r="G32" s="133"/>
      <c r="H32" s="133"/>
      <c r="I32" s="410"/>
      <c r="J32" s="411"/>
      <c r="K32" s="411"/>
      <c r="L32" s="411"/>
      <c r="M32" s="411"/>
      <c r="N32" s="411"/>
      <c r="O32" s="412"/>
      <c r="P32" s="446"/>
      <c r="Q32" s="379"/>
      <c r="R32" s="379"/>
      <c r="S32" s="133"/>
      <c r="T32" s="133"/>
    </row>
    <row r="33" spans="1:20">
      <c r="A33" s="133"/>
      <c r="B33" s="150" t="str">
        <f>VLOOKUP(B34,TranslationTable,3,FALSE)</f>
        <v>颜色</v>
      </c>
      <c r="C33" s="133"/>
      <c r="D33" s="133"/>
      <c r="E33" s="133"/>
      <c r="F33" s="133"/>
      <c r="G33" s="133"/>
      <c r="H33" s="133"/>
      <c r="I33" s="391"/>
      <c r="J33" s="392"/>
      <c r="K33" s="392"/>
      <c r="L33" s="392"/>
      <c r="M33" s="392"/>
      <c r="N33" s="392"/>
      <c r="O33" s="393"/>
      <c r="P33" s="446"/>
      <c r="Q33" s="379"/>
      <c r="R33" s="379"/>
      <c r="S33" s="133"/>
      <c r="T33" s="133"/>
    </row>
    <row r="34" spans="1:20">
      <c r="A34" s="133"/>
      <c r="B34" s="151" t="s">
        <v>60</v>
      </c>
      <c r="C34" s="133"/>
      <c r="D34" s="133"/>
      <c r="E34" s="133"/>
      <c r="F34" s="133"/>
      <c r="G34" s="133"/>
      <c r="H34" s="133"/>
      <c r="I34" s="394"/>
      <c r="J34" s="395"/>
      <c r="K34" s="395"/>
      <c r="L34" s="395"/>
      <c r="M34" s="395"/>
      <c r="N34" s="395"/>
      <c r="O34" s="396"/>
      <c r="P34" s="446"/>
      <c r="Q34" s="379"/>
      <c r="R34" s="379"/>
      <c r="S34" s="133"/>
      <c r="T34" s="133"/>
    </row>
    <row r="35" spans="1:20">
      <c r="A35" s="133"/>
      <c r="B35" s="155"/>
      <c r="C35" s="133"/>
      <c r="D35" s="133"/>
      <c r="E35" s="133"/>
      <c r="F35" s="133"/>
      <c r="G35" s="133"/>
      <c r="H35" s="133"/>
      <c r="I35" s="133"/>
      <c r="J35" s="133"/>
      <c r="K35" s="133"/>
      <c r="L35" s="133"/>
      <c r="M35" s="133"/>
      <c r="N35" s="133"/>
      <c r="O35" s="133"/>
      <c r="P35" s="133"/>
      <c r="Q35" s="133"/>
      <c r="R35" s="133"/>
      <c r="S35" s="133"/>
      <c r="T35" s="133"/>
    </row>
    <row r="36" spans="1:20">
      <c r="A36" s="133"/>
      <c r="B36" s="150" t="str">
        <f>VLOOKUP(B37,TranslationTable,3,FALSE)</f>
        <v>该材料是否包含直径&lt;3.5μm，长度&gt;5μm的纤维？</v>
      </c>
      <c r="C36" s="133"/>
      <c r="D36" s="133"/>
      <c r="E36" s="133"/>
      <c r="F36" s="133"/>
      <c r="G36" s="133"/>
      <c r="H36" s="133"/>
      <c r="I36" s="149"/>
      <c r="J36" s="149"/>
      <c r="K36" s="149"/>
      <c r="L36" s="149"/>
      <c r="M36" s="149"/>
      <c r="N36" s="149"/>
      <c r="O36" s="149"/>
      <c r="P36" s="443" t="s">
        <v>1345</v>
      </c>
      <c r="Q36" s="444"/>
      <c r="R36" s="444"/>
      <c r="S36" s="445"/>
      <c r="T36" s="133"/>
    </row>
    <row r="37" spans="1:20">
      <c r="A37" s="133"/>
      <c r="B37" s="155" t="s">
        <v>61</v>
      </c>
      <c r="C37" s="133"/>
      <c r="D37" s="133"/>
      <c r="E37" s="133"/>
      <c r="F37" s="133"/>
      <c r="G37" s="133"/>
      <c r="H37" s="133"/>
      <c r="I37" s="133"/>
      <c r="J37" s="133"/>
      <c r="K37" s="133"/>
      <c r="L37" s="133"/>
      <c r="M37" s="133"/>
      <c r="N37" s="133"/>
      <c r="O37" s="133"/>
      <c r="P37" s="443"/>
      <c r="Q37" s="444"/>
      <c r="R37" s="444"/>
      <c r="S37" s="445"/>
      <c r="T37" s="133"/>
    </row>
    <row r="38" spans="1:20">
      <c r="A38" s="133"/>
      <c r="B38" s="155"/>
      <c r="C38" s="133"/>
      <c r="D38" s="133"/>
      <c r="E38" s="133"/>
      <c r="F38" s="133"/>
      <c r="G38" s="133"/>
      <c r="H38" s="133"/>
      <c r="I38" s="133"/>
      <c r="J38" s="133"/>
      <c r="K38" s="133"/>
      <c r="L38" s="133"/>
      <c r="M38" s="133"/>
      <c r="N38" s="133"/>
      <c r="O38" s="133"/>
      <c r="P38" s="133"/>
      <c r="Q38" s="133"/>
      <c r="R38" s="133"/>
      <c r="S38" s="133"/>
      <c r="T38" s="133"/>
    </row>
    <row r="39" spans="1:20" ht="18">
      <c r="A39" s="135"/>
      <c r="B39" s="364" t="str">
        <f>VLOOKUP(B40,TranslationTable,3,FALSE)</f>
        <v>使用、储存和包装信息</v>
      </c>
      <c r="C39" s="364"/>
      <c r="D39" s="364"/>
      <c r="E39" s="364"/>
      <c r="F39" s="364"/>
      <c r="G39" s="364"/>
      <c r="H39" s="364"/>
      <c r="I39" s="364"/>
      <c r="J39" s="364"/>
      <c r="K39" s="364"/>
      <c r="L39" s="364"/>
      <c r="M39" s="364"/>
      <c r="N39" s="364"/>
      <c r="O39" s="364"/>
      <c r="P39" s="364"/>
      <c r="Q39" s="364"/>
      <c r="R39" s="364"/>
      <c r="S39" s="364"/>
      <c r="T39" s="147"/>
    </row>
    <row r="40" spans="1:20">
      <c r="A40" s="135"/>
      <c r="B40" s="365" t="s">
        <v>62</v>
      </c>
      <c r="C40" s="365"/>
      <c r="D40" s="365"/>
      <c r="E40" s="365"/>
      <c r="F40" s="365"/>
      <c r="G40" s="365"/>
      <c r="H40" s="365"/>
      <c r="I40" s="365"/>
      <c r="J40" s="365"/>
      <c r="K40" s="365"/>
      <c r="L40" s="365"/>
      <c r="M40" s="365"/>
      <c r="N40" s="365"/>
      <c r="O40" s="365"/>
      <c r="P40" s="365"/>
      <c r="Q40" s="365"/>
      <c r="R40" s="365"/>
      <c r="S40" s="365"/>
      <c r="T40" s="148"/>
    </row>
    <row r="41" spans="1:20">
      <c r="A41" s="157"/>
      <c r="B41" s="157"/>
      <c r="C41" s="157"/>
      <c r="D41" s="157"/>
      <c r="E41" s="157"/>
      <c r="F41" s="157"/>
      <c r="G41" s="157"/>
      <c r="H41" s="157"/>
      <c r="I41" s="133"/>
      <c r="J41" s="150"/>
      <c r="K41" s="150" t="str">
        <f>VLOOKUP(K42,TranslationTable,3,FALSE)</f>
        <v>值</v>
      </c>
      <c r="L41" s="150"/>
      <c r="M41" s="150"/>
      <c r="N41" s="150"/>
      <c r="O41" s="150"/>
      <c r="P41" s="447" t="str">
        <f>VLOOKUP(P42,TranslationTable,3,FALSE)</f>
        <v>单位</v>
      </c>
      <c r="Q41" s="447"/>
      <c r="R41" s="447"/>
      <c r="S41" s="447"/>
      <c r="T41" s="157"/>
    </row>
    <row r="42" spans="1:20">
      <c r="A42" s="157"/>
      <c r="B42" s="157"/>
      <c r="C42" s="157"/>
      <c r="D42" s="157"/>
      <c r="E42" s="157"/>
      <c r="F42" s="157"/>
      <c r="G42" s="157"/>
      <c r="H42" s="157"/>
      <c r="I42" s="133"/>
      <c r="J42" s="170"/>
      <c r="K42" s="318" t="s">
        <v>46</v>
      </c>
      <c r="L42" s="318"/>
      <c r="M42" s="318"/>
      <c r="N42" s="318"/>
      <c r="O42" s="318"/>
      <c r="P42" s="448" t="s">
        <v>47</v>
      </c>
      <c r="Q42" s="448"/>
      <c r="R42" s="448"/>
      <c r="S42" s="448"/>
      <c r="T42" s="157"/>
    </row>
    <row r="43" spans="1:20">
      <c r="A43" s="157"/>
      <c r="B43" s="150" t="str">
        <f>VLOOKUP(B44,TranslationTable,3,FALSE)</f>
        <v>最低储存温度</v>
      </c>
      <c r="C43" s="183"/>
      <c r="D43" s="183"/>
      <c r="E43" s="183"/>
      <c r="F43" s="183"/>
      <c r="G43" s="183"/>
      <c r="H43" s="183"/>
      <c r="I43" s="183"/>
      <c r="J43" s="184"/>
      <c r="K43" s="391"/>
      <c r="L43" s="392"/>
      <c r="M43" s="392"/>
      <c r="N43" s="392"/>
      <c r="O43" s="393"/>
      <c r="P43" s="443" t="s">
        <v>1345</v>
      </c>
      <c r="Q43" s="444"/>
      <c r="R43" s="444"/>
      <c r="S43" s="445"/>
      <c r="T43" s="157"/>
    </row>
    <row r="44" spans="1:20">
      <c r="A44" s="157"/>
      <c r="B44" s="185" t="s">
        <v>63</v>
      </c>
      <c r="C44" s="186"/>
      <c r="D44" s="186"/>
      <c r="E44" s="186"/>
      <c r="F44" s="186"/>
      <c r="G44" s="186"/>
      <c r="H44" s="186"/>
      <c r="I44" s="187"/>
      <c r="J44" s="187"/>
      <c r="K44" s="394"/>
      <c r="L44" s="395"/>
      <c r="M44" s="395"/>
      <c r="N44" s="395"/>
      <c r="O44" s="396"/>
      <c r="P44" s="443"/>
      <c r="Q44" s="444"/>
      <c r="R44" s="444"/>
      <c r="S44" s="445"/>
      <c r="T44" s="157"/>
    </row>
    <row r="45" spans="1:20">
      <c r="A45" s="157"/>
      <c r="B45" s="150" t="str">
        <f>VLOOKUP(B46,TranslationTable,3,FALSE)</f>
        <v>最高储存温度</v>
      </c>
      <c r="C45" s="150"/>
      <c r="D45" s="150"/>
      <c r="E45" s="150"/>
      <c r="F45" s="150"/>
      <c r="G45" s="150"/>
      <c r="H45" s="150"/>
      <c r="I45" s="150"/>
      <c r="J45" s="150"/>
      <c r="K45" s="391"/>
      <c r="L45" s="392"/>
      <c r="M45" s="392"/>
      <c r="N45" s="392"/>
      <c r="O45" s="393"/>
      <c r="P45" s="443" t="s">
        <v>1345</v>
      </c>
      <c r="Q45" s="444"/>
      <c r="R45" s="444"/>
      <c r="S45" s="445"/>
      <c r="T45" s="157"/>
    </row>
    <row r="46" spans="1:20">
      <c r="A46" s="133"/>
      <c r="B46" s="185" t="s">
        <v>64</v>
      </c>
      <c r="C46" s="133"/>
      <c r="D46" s="133"/>
      <c r="E46" s="133"/>
      <c r="F46" s="133"/>
      <c r="G46" s="133"/>
      <c r="H46" s="133"/>
      <c r="I46" s="133"/>
      <c r="J46" s="133"/>
      <c r="K46" s="394"/>
      <c r="L46" s="395"/>
      <c r="M46" s="395"/>
      <c r="N46" s="395"/>
      <c r="O46" s="396"/>
      <c r="P46" s="443"/>
      <c r="Q46" s="444"/>
      <c r="R46" s="444"/>
      <c r="S46" s="445"/>
      <c r="T46" s="133"/>
    </row>
    <row r="47" spans="1:20">
      <c r="A47" s="157"/>
      <c r="B47" s="188" t="str">
        <f>VLOOKUP(B48,TranslationTable,3,FALSE)</f>
        <v>保质期（从生产日期开始）</v>
      </c>
      <c r="C47" s="183"/>
      <c r="D47" s="183"/>
      <c r="E47" s="183"/>
      <c r="F47" s="183"/>
      <c r="G47" s="183"/>
      <c r="H47" s="183"/>
      <c r="I47" s="183"/>
      <c r="J47" s="184"/>
      <c r="K47" s="391"/>
      <c r="L47" s="392"/>
      <c r="M47" s="392"/>
      <c r="N47" s="392"/>
      <c r="O47" s="393"/>
      <c r="P47" s="459" t="s">
        <v>1345</v>
      </c>
      <c r="Q47" s="460"/>
      <c r="R47" s="460"/>
      <c r="S47" s="461"/>
      <c r="T47" s="133"/>
    </row>
    <row r="48" spans="1:20">
      <c r="A48" s="157"/>
      <c r="B48" s="185" t="s">
        <v>65</v>
      </c>
      <c r="C48" s="189"/>
      <c r="D48" s="189"/>
      <c r="E48" s="189"/>
      <c r="F48" s="189"/>
      <c r="G48" s="189"/>
      <c r="H48" s="189"/>
      <c r="I48" s="189"/>
      <c r="J48" s="190"/>
      <c r="K48" s="394"/>
      <c r="L48" s="395"/>
      <c r="M48" s="395"/>
      <c r="N48" s="395"/>
      <c r="O48" s="396"/>
      <c r="P48" s="459"/>
      <c r="Q48" s="460"/>
      <c r="R48" s="460"/>
      <c r="S48" s="461"/>
      <c r="T48" s="133"/>
    </row>
    <row r="49" spans="1:20">
      <c r="A49" s="133"/>
      <c r="B49" s="150" t="str">
        <f>VLOOKUP(B50,TranslationTable,3,FALSE)</f>
        <v>冰冻会损坏该产品吗？</v>
      </c>
      <c r="C49" s="150"/>
      <c r="D49" s="150"/>
      <c r="E49" s="150"/>
      <c r="F49" s="150"/>
      <c r="G49" s="150"/>
      <c r="H49" s="150"/>
      <c r="I49" s="150"/>
      <c r="J49" s="150"/>
      <c r="K49" s="407" t="s">
        <v>1345</v>
      </c>
      <c r="L49" s="408"/>
      <c r="M49" s="408"/>
      <c r="N49" s="408"/>
      <c r="O49" s="409"/>
      <c r="P49" s="133"/>
      <c r="Q49" s="133"/>
      <c r="R49" s="133"/>
      <c r="S49" s="133"/>
      <c r="T49" s="133"/>
    </row>
    <row r="50" spans="1:20">
      <c r="A50" s="133"/>
      <c r="B50" s="185" t="s">
        <v>66</v>
      </c>
      <c r="C50" s="133"/>
      <c r="D50" s="133"/>
      <c r="E50" s="133"/>
      <c r="F50" s="133"/>
      <c r="G50" s="133"/>
      <c r="H50" s="133"/>
      <c r="I50" s="133"/>
      <c r="J50" s="133"/>
      <c r="K50" s="410"/>
      <c r="L50" s="411"/>
      <c r="M50" s="411"/>
      <c r="N50" s="411"/>
      <c r="O50" s="412"/>
      <c r="P50" s="133"/>
      <c r="Q50" s="133"/>
      <c r="R50" s="133"/>
      <c r="S50" s="133"/>
      <c r="T50" s="133"/>
    </row>
    <row r="51" spans="1:20" ht="8.1" customHeight="1">
      <c r="A51" s="133"/>
      <c r="B51" s="189"/>
      <c r="C51" s="133"/>
      <c r="D51" s="133"/>
      <c r="E51" s="133"/>
      <c r="F51" s="133"/>
      <c r="G51" s="133"/>
      <c r="H51" s="133"/>
      <c r="I51" s="133"/>
      <c r="J51" s="133"/>
      <c r="K51" s="191"/>
      <c r="L51" s="191"/>
      <c r="M51" s="191"/>
      <c r="N51" s="191"/>
      <c r="O51" s="191"/>
      <c r="P51" s="133"/>
      <c r="Q51" s="133"/>
      <c r="R51" s="133"/>
      <c r="S51" s="133"/>
      <c r="T51" s="133"/>
    </row>
    <row r="52" spans="1:20" ht="30" customHeight="1">
      <c r="A52" s="133"/>
      <c r="B52" s="397" t="str">
        <f>VLOOKUP(B53,TranslationTable,3,FALSE)</f>
        <v>请列出有关安全处理该原料的任何特定说明或其他存储条件：</v>
      </c>
      <c r="C52" s="397"/>
      <c r="D52" s="397"/>
      <c r="E52" s="397"/>
      <c r="F52" s="397"/>
      <c r="G52" s="397"/>
      <c r="H52" s="397"/>
      <c r="I52" s="397"/>
      <c r="J52" s="397"/>
      <c r="K52" s="397"/>
      <c r="L52" s="397"/>
      <c r="M52" s="397"/>
      <c r="N52" s="397"/>
      <c r="O52" s="397"/>
      <c r="P52" s="397"/>
      <c r="Q52" s="397"/>
      <c r="R52" s="397"/>
      <c r="S52" s="397"/>
      <c r="T52" s="133"/>
    </row>
    <row r="53" spans="1:20">
      <c r="A53" s="133"/>
      <c r="B53" s="185" t="s">
        <v>67</v>
      </c>
      <c r="C53" s="133"/>
      <c r="D53" s="133"/>
      <c r="E53" s="133"/>
      <c r="F53" s="133"/>
      <c r="G53" s="133"/>
      <c r="H53" s="133"/>
      <c r="I53" s="133"/>
      <c r="J53" s="133"/>
      <c r="K53" s="193"/>
      <c r="L53" s="193"/>
      <c r="M53" s="193"/>
      <c r="N53" s="193"/>
      <c r="O53" s="193"/>
      <c r="P53" s="193"/>
      <c r="Q53" s="193"/>
      <c r="R53" s="193"/>
      <c r="S53" s="193"/>
      <c r="T53" s="133"/>
    </row>
    <row r="54" spans="1:20">
      <c r="A54" s="133"/>
      <c r="B54" s="385"/>
      <c r="C54" s="386"/>
      <c r="D54" s="386"/>
      <c r="E54" s="386"/>
      <c r="F54" s="386"/>
      <c r="G54" s="386"/>
      <c r="H54" s="386"/>
      <c r="I54" s="386"/>
      <c r="J54" s="386"/>
      <c r="K54" s="386"/>
      <c r="L54" s="386"/>
      <c r="M54" s="386"/>
      <c r="N54" s="386"/>
      <c r="O54" s="386"/>
      <c r="P54" s="386"/>
      <c r="Q54" s="386"/>
      <c r="R54" s="386"/>
      <c r="S54" s="387"/>
      <c r="T54" s="133"/>
    </row>
    <row r="55" spans="1:20">
      <c r="A55" s="133"/>
      <c r="B55" s="388"/>
      <c r="C55" s="389"/>
      <c r="D55" s="389"/>
      <c r="E55" s="389"/>
      <c r="F55" s="389"/>
      <c r="G55" s="389"/>
      <c r="H55" s="389"/>
      <c r="I55" s="389"/>
      <c r="J55" s="389"/>
      <c r="K55" s="389"/>
      <c r="L55" s="389"/>
      <c r="M55" s="389"/>
      <c r="N55" s="389"/>
      <c r="O55" s="389"/>
      <c r="P55" s="389"/>
      <c r="Q55" s="389"/>
      <c r="R55" s="389"/>
      <c r="S55" s="390"/>
      <c r="T55" s="133"/>
    </row>
    <row r="56" spans="1:20" ht="8.1" customHeight="1">
      <c r="A56" s="133"/>
      <c r="B56" s="133"/>
      <c r="C56" s="133"/>
      <c r="D56" s="133"/>
      <c r="E56" s="133"/>
      <c r="F56" s="133"/>
      <c r="G56" s="133"/>
      <c r="H56" s="133"/>
      <c r="I56" s="133"/>
      <c r="J56" s="133"/>
      <c r="K56" s="133"/>
      <c r="L56" s="133"/>
      <c r="M56" s="133"/>
      <c r="N56" s="133"/>
      <c r="O56" s="133"/>
      <c r="P56" s="133"/>
      <c r="Q56" s="133"/>
      <c r="R56" s="133"/>
      <c r="S56" s="133"/>
      <c r="T56" s="133"/>
    </row>
    <row r="57" spans="1:20">
      <c r="A57" s="133"/>
      <c r="B57" s="150" t="str">
        <f>VLOOKUP(B58,TranslationTable,3,FALSE)</f>
        <v>对于PPG抗静电包装的强制要求，请参考下面附件。</v>
      </c>
      <c r="C57" s="133"/>
      <c r="D57" s="133"/>
      <c r="E57" s="133"/>
      <c r="F57" s="133"/>
      <c r="G57" s="133"/>
      <c r="H57" s="133"/>
      <c r="I57" s="133"/>
      <c r="J57" s="133"/>
      <c r="K57" s="133"/>
      <c r="L57" s="133"/>
      <c r="M57" s="133"/>
      <c r="N57" s="133"/>
      <c r="O57" s="133"/>
      <c r="P57" s="133"/>
      <c r="Q57" s="133"/>
      <c r="R57" s="133"/>
      <c r="S57" s="133"/>
      <c r="T57" s="133"/>
    </row>
    <row r="58" spans="1:20">
      <c r="A58" s="133"/>
      <c r="B58" s="185" t="s">
        <v>68</v>
      </c>
      <c r="C58" s="133"/>
      <c r="D58" s="133"/>
      <c r="E58" s="133"/>
      <c r="F58" s="133"/>
      <c r="G58" s="133"/>
      <c r="H58" s="133"/>
      <c r="I58" s="133"/>
      <c r="J58" s="133"/>
      <c r="K58" s="133"/>
      <c r="L58" s="133"/>
      <c r="M58" s="133"/>
      <c r="N58" s="133"/>
      <c r="O58" s="133"/>
      <c r="P58" s="133"/>
      <c r="Q58" s="133"/>
      <c r="R58" s="133"/>
      <c r="S58" s="133"/>
      <c r="T58" s="133"/>
    </row>
    <row r="59" spans="1:20" ht="24.95" customHeight="1">
      <c r="A59" s="133"/>
      <c r="B59" s="133"/>
      <c r="C59" s="133"/>
      <c r="D59" s="133"/>
      <c r="E59" s="133"/>
      <c r="F59" s="133"/>
      <c r="G59" s="133"/>
      <c r="H59" s="133"/>
      <c r="I59" s="133"/>
      <c r="J59" s="133"/>
      <c r="K59" s="133"/>
      <c r="L59" s="133"/>
      <c r="M59" s="133"/>
      <c r="N59" s="133"/>
      <c r="O59" s="133"/>
      <c r="P59" s="133"/>
      <c r="Q59" s="133"/>
      <c r="R59" s="133"/>
      <c r="S59" s="133"/>
      <c r="T59" s="133"/>
    </row>
    <row r="60" spans="1:20" ht="24.95" customHeight="1">
      <c r="A60" s="133"/>
      <c r="B60" s="133"/>
      <c r="C60" s="133"/>
      <c r="D60" s="133"/>
      <c r="E60" s="133"/>
      <c r="F60" s="133"/>
      <c r="G60" s="133"/>
      <c r="H60" s="133"/>
      <c r="I60" s="133"/>
      <c r="J60" s="133"/>
      <c r="K60" s="133"/>
      <c r="L60" s="133"/>
      <c r="M60" s="133"/>
      <c r="N60" s="133"/>
      <c r="O60" s="133"/>
      <c r="P60" s="133"/>
      <c r="Q60" s="133"/>
      <c r="R60" s="133"/>
      <c r="S60" s="133"/>
      <c r="T60" s="133"/>
    </row>
    <row r="61" spans="1:20">
      <c r="A61" s="133"/>
      <c r="B61" s="133"/>
      <c r="C61" s="133"/>
      <c r="D61" s="133"/>
      <c r="E61" s="133"/>
      <c r="F61" s="133"/>
      <c r="G61" s="133"/>
      <c r="H61" s="133"/>
      <c r="I61" s="133"/>
      <c r="J61" s="133"/>
      <c r="K61" s="133"/>
      <c r="L61" s="133"/>
      <c r="M61" s="133"/>
      <c r="N61" s="133"/>
      <c r="O61" s="133"/>
      <c r="P61" s="133"/>
      <c r="Q61" s="133"/>
      <c r="R61" s="133"/>
      <c r="S61" s="133"/>
      <c r="T61" s="133"/>
    </row>
    <row r="62" spans="1:20" ht="30" customHeight="1">
      <c r="A62" s="133"/>
      <c r="B62" s="397" t="str">
        <f>VLOOKUP(B63,TranslationTable,3,FALSE)</f>
        <v>请在下面的框中列出原材料的包装防静电规格或附上产品的规格文件。</v>
      </c>
      <c r="C62" s="397"/>
      <c r="D62" s="397"/>
      <c r="E62" s="397"/>
      <c r="F62" s="397"/>
      <c r="G62" s="397"/>
      <c r="H62" s="397"/>
      <c r="I62" s="397"/>
      <c r="J62" s="397"/>
      <c r="K62" s="397"/>
      <c r="L62" s="397"/>
      <c r="M62" s="397"/>
      <c r="N62" s="397"/>
      <c r="O62" s="397"/>
      <c r="P62" s="397"/>
      <c r="Q62" s="397"/>
      <c r="R62" s="397"/>
      <c r="S62" s="397"/>
      <c r="T62" s="133"/>
    </row>
    <row r="63" spans="1:20" ht="27.75" customHeight="1">
      <c r="A63" s="133"/>
      <c r="B63" s="399" t="s">
        <v>69</v>
      </c>
      <c r="C63" s="399"/>
      <c r="D63" s="399"/>
      <c r="E63" s="399"/>
      <c r="F63" s="399"/>
      <c r="G63" s="399"/>
      <c r="H63" s="399"/>
      <c r="I63" s="399"/>
      <c r="J63" s="399"/>
      <c r="K63" s="399"/>
      <c r="L63" s="399"/>
      <c r="M63" s="399"/>
      <c r="N63" s="399"/>
      <c r="O63" s="399"/>
      <c r="P63" s="399"/>
      <c r="Q63" s="399"/>
      <c r="R63" s="399"/>
      <c r="S63" s="399"/>
      <c r="T63" s="133"/>
    </row>
    <row r="64" spans="1:20">
      <c r="A64" s="133"/>
      <c r="B64" s="385"/>
      <c r="C64" s="386"/>
      <c r="D64" s="386"/>
      <c r="E64" s="386"/>
      <c r="F64" s="386"/>
      <c r="G64" s="386"/>
      <c r="H64" s="386"/>
      <c r="I64" s="386"/>
      <c r="J64" s="386"/>
      <c r="K64" s="386"/>
      <c r="L64" s="386"/>
      <c r="M64" s="386"/>
      <c r="N64" s="386"/>
      <c r="O64" s="386"/>
      <c r="P64" s="386"/>
      <c r="Q64" s="386"/>
      <c r="R64" s="386"/>
      <c r="S64" s="387"/>
      <c r="T64" s="133"/>
    </row>
    <row r="65" spans="1:20">
      <c r="A65" s="133"/>
      <c r="B65" s="388"/>
      <c r="C65" s="389"/>
      <c r="D65" s="389"/>
      <c r="E65" s="389"/>
      <c r="F65" s="389"/>
      <c r="G65" s="389"/>
      <c r="H65" s="389"/>
      <c r="I65" s="389"/>
      <c r="J65" s="389"/>
      <c r="K65" s="389"/>
      <c r="L65" s="389"/>
      <c r="M65" s="389"/>
      <c r="N65" s="389"/>
      <c r="O65" s="389"/>
      <c r="P65" s="389"/>
      <c r="Q65" s="389"/>
      <c r="R65" s="389"/>
      <c r="S65" s="390"/>
      <c r="T65" s="133"/>
    </row>
    <row r="66" spans="1:20" ht="8.1" customHeight="1">
      <c r="A66" s="133"/>
      <c r="B66" s="155"/>
      <c r="C66" s="133"/>
      <c r="D66" s="133"/>
      <c r="E66" s="133"/>
      <c r="F66" s="133"/>
      <c r="G66" s="133"/>
      <c r="H66" s="133"/>
      <c r="I66" s="133"/>
      <c r="J66" s="133"/>
      <c r="K66" s="133"/>
      <c r="L66" s="133"/>
      <c r="M66" s="133"/>
      <c r="N66" s="133"/>
      <c r="O66" s="133"/>
      <c r="P66" s="133"/>
      <c r="Q66" s="133"/>
      <c r="R66" s="133"/>
      <c r="S66" s="133"/>
      <c r="T66" s="133"/>
    </row>
    <row r="67" spans="1:20" ht="30" customHeight="1">
      <c r="A67" s="133"/>
      <c r="B67" s="397" t="str">
        <f>VLOOKUP(B68,TranslationTable,3,FALSE)</f>
        <v>散布在空气中是否会产生可燃粉尘危害？</v>
      </c>
      <c r="C67" s="397"/>
      <c r="D67" s="397"/>
      <c r="E67" s="397"/>
      <c r="F67" s="397"/>
      <c r="G67" s="397"/>
      <c r="H67" s="397"/>
      <c r="I67" s="397"/>
      <c r="J67" s="397"/>
      <c r="K67" s="397"/>
      <c r="L67" s="397"/>
      <c r="M67" s="397"/>
      <c r="N67" s="398"/>
      <c r="O67" s="407" t="s">
        <v>1345</v>
      </c>
      <c r="P67" s="408"/>
      <c r="Q67" s="408"/>
      <c r="R67" s="408"/>
      <c r="S67" s="409"/>
      <c r="T67" s="133"/>
    </row>
    <row r="68" spans="1:20" ht="14.1" customHeight="1">
      <c r="A68" s="133"/>
      <c r="B68" s="399" t="s">
        <v>70</v>
      </c>
      <c r="C68" s="399"/>
      <c r="D68" s="399"/>
      <c r="E68" s="399"/>
      <c r="F68" s="399"/>
      <c r="G68" s="399"/>
      <c r="H68" s="399"/>
      <c r="I68" s="399"/>
      <c r="J68" s="399"/>
      <c r="K68" s="399"/>
      <c r="L68" s="399"/>
      <c r="M68" s="399"/>
      <c r="N68" s="400"/>
      <c r="O68" s="410"/>
      <c r="P68" s="411"/>
      <c r="Q68" s="411"/>
      <c r="R68" s="411"/>
      <c r="S68" s="412"/>
      <c r="T68" s="133"/>
    </row>
    <row r="69" spans="1:20" ht="8.1" customHeight="1">
      <c r="A69" s="133"/>
      <c r="B69" s="194"/>
      <c r="C69" s="194"/>
      <c r="D69" s="194"/>
      <c r="E69" s="194"/>
      <c r="F69" s="194"/>
      <c r="G69" s="194"/>
      <c r="H69" s="194"/>
      <c r="I69" s="194"/>
      <c r="J69" s="194"/>
      <c r="K69" s="194"/>
      <c r="L69" s="194"/>
      <c r="M69" s="194"/>
      <c r="N69" s="194"/>
      <c r="O69" s="194"/>
      <c r="P69" s="194"/>
      <c r="Q69" s="194"/>
      <c r="R69" s="194"/>
      <c r="S69" s="194"/>
      <c r="T69" s="194"/>
    </row>
    <row r="70" spans="1:20" ht="30" customHeight="1">
      <c r="A70" s="133"/>
      <c r="B70" s="414" t="str">
        <f>VLOOKUP(B71,TranslationTable,3,FALSE)</f>
        <v>如果您对上述问题的回答为“是”，请提供以下信息：</v>
      </c>
      <c r="C70" s="414"/>
      <c r="D70" s="414"/>
      <c r="E70" s="414"/>
      <c r="F70" s="414"/>
      <c r="G70" s="414"/>
      <c r="H70" s="414"/>
      <c r="I70" s="414"/>
      <c r="J70" s="414"/>
      <c r="K70" s="414"/>
      <c r="L70" s="414"/>
      <c r="M70" s="414"/>
      <c r="N70" s="414"/>
      <c r="O70" s="133"/>
      <c r="P70" s="133"/>
      <c r="Q70" s="133"/>
      <c r="R70" s="133"/>
      <c r="S70" s="133"/>
      <c r="T70" s="133"/>
    </row>
    <row r="71" spans="1:20">
      <c r="A71" s="133"/>
      <c r="B71" s="415" t="s">
        <v>71</v>
      </c>
      <c r="C71" s="415"/>
      <c r="D71" s="415"/>
      <c r="E71" s="415"/>
      <c r="F71" s="415"/>
      <c r="G71" s="415"/>
      <c r="H71" s="415"/>
      <c r="I71" s="415"/>
      <c r="J71" s="415"/>
      <c r="K71" s="415"/>
      <c r="L71" s="415"/>
      <c r="M71" s="415"/>
      <c r="N71" s="415"/>
      <c r="O71" s="133"/>
      <c r="P71" s="133"/>
      <c r="Q71" s="133"/>
      <c r="R71" s="133"/>
      <c r="S71" s="133"/>
      <c r="T71" s="133"/>
    </row>
    <row r="72" spans="1:20" ht="8.1" customHeight="1">
      <c r="A72" s="133"/>
      <c r="B72" s="195"/>
      <c r="C72" s="195"/>
      <c r="D72" s="195"/>
      <c r="E72" s="195"/>
      <c r="F72" s="195"/>
      <c r="G72" s="195"/>
      <c r="H72" s="195"/>
      <c r="I72" s="195"/>
      <c r="J72" s="195"/>
      <c r="K72" s="195"/>
      <c r="L72" s="195"/>
      <c r="M72" s="195"/>
      <c r="N72" s="195"/>
      <c r="O72" s="133"/>
      <c r="P72" s="133"/>
      <c r="Q72" s="133"/>
      <c r="R72" s="133"/>
      <c r="S72" s="133"/>
      <c r="T72" s="133"/>
    </row>
    <row r="73" spans="1:20">
      <c r="A73" s="133"/>
      <c r="B73" s="195"/>
      <c r="C73" s="425" t="str">
        <f>VLOOKUP(C74,TranslationTable,3,FALSE)</f>
        <v>最小粒径为多少微米（μm）？</v>
      </c>
      <c r="D73" s="425"/>
      <c r="E73" s="425"/>
      <c r="F73" s="425"/>
      <c r="G73" s="425"/>
      <c r="H73" s="425"/>
      <c r="I73" s="425"/>
      <c r="J73" s="425"/>
      <c r="K73" s="425"/>
      <c r="L73" s="425"/>
      <c r="M73" s="425"/>
      <c r="N73" s="426"/>
      <c r="O73" s="417"/>
      <c r="P73" s="418"/>
      <c r="Q73" s="418"/>
      <c r="R73" s="418"/>
      <c r="S73" s="419"/>
      <c r="T73" s="133"/>
    </row>
    <row r="74" spans="1:20" ht="14.1" customHeight="1">
      <c r="A74" s="133"/>
      <c r="B74" s="195"/>
      <c r="C74" s="399" t="s">
        <v>72</v>
      </c>
      <c r="D74" s="399"/>
      <c r="E74" s="399"/>
      <c r="F74" s="399"/>
      <c r="G74" s="399"/>
      <c r="H74" s="399"/>
      <c r="I74" s="399"/>
      <c r="J74" s="399"/>
      <c r="K74" s="399"/>
      <c r="L74" s="399"/>
      <c r="M74" s="399"/>
      <c r="N74" s="400"/>
      <c r="O74" s="420"/>
      <c r="P74" s="421"/>
      <c r="Q74" s="421"/>
      <c r="R74" s="421"/>
      <c r="S74" s="422"/>
      <c r="T74" s="133"/>
    </row>
    <row r="75" spans="1:20" ht="8.1" customHeight="1">
      <c r="A75" s="133"/>
      <c r="B75" s="195"/>
      <c r="C75" s="194"/>
      <c r="D75" s="194"/>
      <c r="E75" s="194"/>
      <c r="F75" s="194"/>
      <c r="G75" s="194"/>
      <c r="H75" s="194"/>
      <c r="I75" s="194"/>
      <c r="J75" s="194"/>
      <c r="K75" s="194"/>
      <c r="L75" s="194"/>
      <c r="M75" s="194"/>
      <c r="N75" s="194"/>
      <c r="O75" s="194"/>
      <c r="P75" s="194"/>
      <c r="Q75" s="194"/>
      <c r="R75" s="194"/>
      <c r="S75" s="194"/>
      <c r="T75" s="194"/>
    </row>
    <row r="76" spans="1:20">
      <c r="A76" s="133"/>
      <c r="B76" s="155"/>
      <c r="C76" s="425" t="str">
        <f>VLOOKUP(C77,TranslationTable,3,FALSE)</f>
        <v>颗粒形状是什么？</v>
      </c>
      <c r="D76" s="425"/>
      <c r="E76" s="425"/>
      <c r="F76" s="425"/>
      <c r="G76" s="425"/>
      <c r="H76" s="425"/>
      <c r="I76" s="425"/>
      <c r="J76" s="425"/>
      <c r="K76" s="425"/>
      <c r="L76" s="425"/>
      <c r="M76" s="425"/>
      <c r="N76" s="426"/>
      <c r="O76" s="407"/>
      <c r="P76" s="408"/>
      <c r="Q76" s="408"/>
      <c r="R76" s="408"/>
      <c r="S76" s="409"/>
      <c r="T76" s="133"/>
    </row>
    <row r="77" spans="1:20" ht="14.1" customHeight="1">
      <c r="A77" s="133"/>
      <c r="B77" s="155"/>
      <c r="C77" s="399" t="s">
        <v>73</v>
      </c>
      <c r="D77" s="399"/>
      <c r="E77" s="399"/>
      <c r="F77" s="399"/>
      <c r="G77" s="399"/>
      <c r="H77" s="399"/>
      <c r="I77" s="399"/>
      <c r="J77" s="399"/>
      <c r="K77" s="399"/>
      <c r="L77" s="399"/>
      <c r="M77" s="399"/>
      <c r="N77" s="400"/>
      <c r="O77" s="410"/>
      <c r="P77" s="411"/>
      <c r="Q77" s="411"/>
      <c r="R77" s="411"/>
      <c r="S77" s="412"/>
      <c r="T77" s="133"/>
    </row>
    <row r="78" spans="1:20" ht="8.1" customHeight="1">
      <c r="A78" s="133"/>
      <c r="B78" s="155"/>
      <c r="C78" s="194"/>
      <c r="D78" s="194"/>
      <c r="E78" s="194"/>
      <c r="F78" s="194"/>
      <c r="G78" s="194"/>
      <c r="H78" s="194"/>
      <c r="I78" s="194"/>
      <c r="J78" s="194"/>
      <c r="K78" s="194"/>
      <c r="L78" s="194"/>
      <c r="M78" s="194"/>
      <c r="N78" s="194"/>
      <c r="O78" s="194"/>
      <c r="P78" s="194"/>
      <c r="Q78" s="194"/>
      <c r="R78" s="194"/>
      <c r="S78" s="194"/>
      <c r="T78" s="194"/>
    </row>
    <row r="79" spans="1:20" ht="14.1" customHeight="1">
      <c r="A79" s="133"/>
      <c r="B79" s="155"/>
      <c r="C79" s="425" t="str">
        <f>VLOOKUP(C80,TranslationTable,3,FALSE)</f>
        <v>这种粉末会燃烧吗？</v>
      </c>
      <c r="D79" s="425"/>
      <c r="E79" s="425"/>
      <c r="F79" s="425"/>
      <c r="G79" s="425"/>
      <c r="H79" s="425"/>
      <c r="I79" s="425"/>
      <c r="J79" s="425"/>
      <c r="K79" s="425"/>
      <c r="L79" s="425"/>
      <c r="M79" s="425"/>
      <c r="N79" s="426"/>
      <c r="O79" s="407" t="s">
        <v>1345</v>
      </c>
      <c r="P79" s="408"/>
      <c r="Q79" s="408"/>
      <c r="R79" s="408"/>
      <c r="S79" s="409"/>
      <c r="T79" s="133"/>
    </row>
    <row r="80" spans="1:20" ht="14.1" customHeight="1">
      <c r="A80" s="133"/>
      <c r="B80" s="155"/>
      <c r="C80" s="399" t="s">
        <v>6756</v>
      </c>
      <c r="D80" s="399"/>
      <c r="E80" s="399"/>
      <c r="F80" s="399"/>
      <c r="G80" s="399"/>
      <c r="H80" s="399"/>
      <c r="I80" s="399"/>
      <c r="J80" s="399"/>
      <c r="K80" s="399"/>
      <c r="L80" s="399"/>
      <c r="M80" s="399"/>
      <c r="N80" s="400"/>
      <c r="O80" s="410"/>
      <c r="P80" s="411"/>
      <c r="Q80" s="411"/>
      <c r="R80" s="411"/>
      <c r="S80" s="412"/>
      <c r="T80" s="133"/>
    </row>
    <row r="81" spans="1:22" s="199" customFormat="1" ht="15" customHeight="1">
      <c r="A81" s="197"/>
      <c r="B81" s="155"/>
      <c r="C81" s="490" t="str">
        <f>VLOOKUP(C82,TranslationTable,3,FALSE)</f>
        <v>例如：正向热表面点火温度（LIT）测试-ASTM E2021，EN50281:1999，文献参考</v>
      </c>
      <c r="D81" s="490"/>
      <c r="E81" s="490"/>
      <c r="F81" s="490"/>
      <c r="G81" s="490"/>
      <c r="H81" s="490"/>
      <c r="I81" s="490"/>
      <c r="J81" s="490"/>
      <c r="K81" s="490"/>
      <c r="L81" s="490"/>
      <c r="M81" s="490"/>
      <c r="N81" s="490"/>
      <c r="O81" s="490"/>
      <c r="P81" s="490"/>
      <c r="Q81" s="490"/>
      <c r="R81" s="490"/>
      <c r="S81" s="490"/>
      <c r="T81" s="197"/>
      <c r="V81" s="200"/>
    </row>
    <row r="82" spans="1:22" ht="27.95" customHeight="1">
      <c r="A82" s="133"/>
      <c r="B82" s="155"/>
      <c r="C82" s="477" t="s">
        <v>6757</v>
      </c>
      <c r="D82" s="477"/>
      <c r="E82" s="477"/>
      <c r="F82" s="477"/>
      <c r="G82" s="477"/>
      <c r="H82" s="477"/>
      <c r="I82" s="477"/>
      <c r="J82" s="477"/>
      <c r="K82" s="477"/>
      <c r="L82" s="477"/>
      <c r="M82" s="477"/>
      <c r="N82" s="477"/>
      <c r="O82" s="477"/>
      <c r="P82" s="477"/>
      <c r="Q82" s="477"/>
      <c r="R82" s="477"/>
      <c r="S82" s="477"/>
      <c r="T82" s="133"/>
    </row>
    <row r="83" spans="1:22" ht="8.1" customHeight="1">
      <c r="A83" s="133"/>
      <c r="B83" s="155"/>
      <c r="C83" s="201"/>
      <c r="D83" s="201"/>
      <c r="E83" s="201"/>
      <c r="F83" s="201"/>
      <c r="G83" s="201"/>
      <c r="H83" s="201"/>
      <c r="I83" s="201"/>
      <c r="J83" s="201"/>
      <c r="K83" s="201"/>
      <c r="L83" s="201"/>
      <c r="M83" s="201"/>
      <c r="N83" s="201"/>
      <c r="O83" s="201"/>
      <c r="P83" s="201"/>
      <c r="Q83" s="201"/>
      <c r="R83" s="201"/>
      <c r="S83" s="201"/>
      <c r="T83" s="133"/>
    </row>
    <row r="84" spans="1:22" ht="14.1" customHeight="1">
      <c r="A84" s="133"/>
      <c r="B84" s="155"/>
      <c r="C84" s="425" t="str">
        <f>VLOOKUP(C85,TranslationTable,3,FALSE)</f>
        <v>在实验室测试中粉末是否易爆？</v>
      </c>
      <c r="D84" s="425"/>
      <c r="E84" s="425"/>
      <c r="F84" s="425"/>
      <c r="G84" s="425"/>
      <c r="H84" s="425"/>
      <c r="I84" s="425"/>
      <c r="J84" s="425"/>
      <c r="K84" s="425"/>
      <c r="L84" s="425"/>
      <c r="M84" s="425"/>
      <c r="N84" s="426"/>
      <c r="O84" s="407" t="s">
        <v>1345</v>
      </c>
      <c r="P84" s="408"/>
      <c r="Q84" s="408"/>
      <c r="R84" s="408"/>
      <c r="S84" s="409"/>
      <c r="T84" s="133"/>
    </row>
    <row r="85" spans="1:22" ht="14.1" customHeight="1">
      <c r="A85" s="133"/>
      <c r="B85" s="155"/>
      <c r="C85" s="399" t="s">
        <v>6758</v>
      </c>
      <c r="D85" s="399"/>
      <c r="E85" s="399"/>
      <c r="F85" s="399"/>
      <c r="G85" s="399"/>
      <c r="H85" s="399"/>
      <c r="I85" s="399"/>
      <c r="J85" s="399"/>
      <c r="K85" s="399"/>
      <c r="L85" s="399"/>
      <c r="M85" s="399"/>
      <c r="N85" s="400"/>
      <c r="O85" s="410"/>
      <c r="P85" s="411"/>
      <c r="Q85" s="411"/>
      <c r="R85" s="411"/>
      <c r="S85" s="412"/>
      <c r="T85" s="133"/>
    </row>
    <row r="86" spans="1:22" ht="15" customHeight="1">
      <c r="A86" s="133"/>
      <c r="B86" s="155"/>
      <c r="C86" s="490" t="str">
        <f>VLOOKUP(C87,TranslationTable,3,FALSE)</f>
        <v>例如，在一个20升球形或1立方米腔体中进行Go/No-Go测试的“Go”结果？</v>
      </c>
      <c r="D86" s="490"/>
      <c r="E86" s="490"/>
      <c r="F86" s="490"/>
      <c r="G86" s="490"/>
      <c r="H86" s="490"/>
      <c r="I86" s="490"/>
      <c r="J86" s="490"/>
      <c r="K86" s="490"/>
      <c r="L86" s="490"/>
      <c r="M86" s="490"/>
      <c r="N86" s="490"/>
      <c r="O86" s="490"/>
      <c r="P86" s="490"/>
      <c r="Q86" s="490"/>
      <c r="R86" s="490"/>
      <c r="S86" s="490"/>
      <c r="T86" s="133"/>
    </row>
    <row r="87" spans="1:22" ht="14.1" customHeight="1">
      <c r="A87" s="133"/>
      <c r="B87" s="155"/>
      <c r="C87" s="477" t="s">
        <v>6759</v>
      </c>
      <c r="D87" s="477"/>
      <c r="E87" s="477"/>
      <c r="F87" s="477"/>
      <c r="G87" s="477"/>
      <c r="H87" s="477"/>
      <c r="I87" s="477"/>
      <c r="J87" s="477"/>
      <c r="K87" s="477"/>
      <c r="L87" s="477"/>
      <c r="M87" s="477"/>
      <c r="N87" s="477"/>
      <c r="O87" s="477"/>
      <c r="P87" s="477"/>
      <c r="Q87" s="477"/>
      <c r="R87" s="477"/>
      <c r="S87" s="477"/>
      <c r="T87" s="133"/>
    </row>
    <row r="88" spans="1:22" ht="8.1" customHeight="1">
      <c r="A88" s="133"/>
      <c r="B88" s="155"/>
      <c r="C88" s="194"/>
      <c r="D88" s="194"/>
      <c r="E88" s="194"/>
      <c r="F88" s="194"/>
      <c r="G88" s="194"/>
      <c r="H88" s="194"/>
      <c r="I88" s="194"/>
      <c r="J88" s="194"/>
      <c r="K88" s="194"/>
      <c r="L88" s="194"/>
      <c r="M88" s="194"/>
      <c r="N88" s="194"/>
      <c r="O88" s="133"/>
      <c r="P88" s="133"/>
      <c r="Q88" s="133"/>
      <c r="R88" s="133"/>
      <c r="S88" s="133"/>
      <c r="T88" s="133"/>
    </row>
    <row r="89" spans="1:22" ht="14.1" customHeight="1">
      <c r="A89" s="133"/>
      <c r="B89" s="155"/>
      <c r="C89" s="425" t="str">
        <f>VLOOKUP(C90,TranslationTable,3,FALSE)</f>
        <v>如果上面的答案是Go</v>
      </c>
      <c r="D89" s="425"/>
      <c r="E89" s="425"/>
      <c r="F89" s="425"/>
      <c r="G89" s="425"/>
      <c r="H89" s="425"/>
      <c r="I89" s="425"/>
      <c r="J89" s="425"/>
      <c r="K89" s="425"/>
      <c r="L89" s="425"/>
      <c r="M89" s="425"/>
      <c r="N89" s="425"/>
      <c r="O89" s="425"/>
      <c r="P89" s="425"/>
      <c r="Q89" s="425"/>
      <c r="R89" s="425"/>
      <c r="S89" s="425"/>
      <c r="T89" s="133"/>
    </row>
    <row r="90" spans="1:22" ht="14.1" customHeight="1">
      <c r="A90" s="133"/>
      <c r="B90" s="155"/>
      <c r="C90" s="477" t="s">
        <v>6763</v>
      </c>
      <c r="D90" s="477"/>
      <c r="E90" s="477"/>
      <c r="F90" s="477"/>
      <c r="G90" s="477"/>
      <c r="H90" s="477"/>
      <c r="I90" s="477"/>
      <c r="J90" s="477"/>
      <c r="K90" s="477"/>
      <c r="L90" s="477"/>
      <c r="M90" s="477"/>
      <c r="N90" s="477"/>
      <c r="O90" s="477"/>
      <c r="P90" s="477"/>
      <c r="Q90" s="477"/>
      <c r="R90" s="477"/>
      <c r="S90" s="477"/>
      <c r="T90" s="133"/>
    </row>
    <row r="91" spans="1:22" ht="8.1" customHeight="1">
      <c r="A91" s="133"/>
      <c r="B91" s="155"/>
      <c r="C91" s="201"/>
      <c r="D91" s="201"/>
      <c r="E91" s="201"/>
      <c r="F91" s="201"/>
      <c r="G91" s="201"/>
      <c r="H91" s="201"/>
      <c r="I91" s="201"/>
      <c r="J91" s="201"/>
      <c r="K91" s="201"/>
      <c r="L91" s="201"/>
      <c r="M91" s="201"/>
      <c r="N91" s="201"/>
      <c r="O91" s="201"/>
      <c r="P91" s="201"/>
      <c r="Q91" s="201"/>
      <c r="R91" s="201"/>
      <c r="S91" s="201"/>
      <c r="T91" s="133"/>
    </row>
    <row r="92" spans="1:22" ht="14.1" customHeight="1">
      <c r="A92" s="133"/>
      <c r="B92" s="155"/>
      <c r="C92" s="425" t="str">
        <f>VLOOKUP(C93,TranslationTable,3,FALSE)</f>
        <v>最小点火能量(MIE)是多少？</v>
      </c>
      <c r="D92" s="425"/>
      <c r="E92" s="425"/>
      <c r="F92" s="425"/>
      <c r="G92" s="425"/>
      <c r="H92" s="425"/>
      <c r="I92" s="425"/>
      <c r="J92" s="425"/>
      <c r="K92" s="425"/>
      <c r="L92" s="425"/>
      <c r="M92" s="425"/>
      <c r="N92" s="425"/>
      <c r="O92" s="425"/>
      <c r="P92" s="425"/>
      <c r="Q92" s="425"/>
      <c r="R92" s="425"/>
      <c r="S92" s="425"/>
      <c r="T92" s="133"/>
    </row>
    <row r="93" spans="1:22" ht="14.1" customHeight="1">
      <c r="A93" s="133"/>
      <c r="B93" s="155"/>
      <c r="C93" s="399" t="s">
        <v>6804</v>
      </c>
      <c r="D93" s="399"/>
      <c r="E93" s="399"/>
      <c r="F93" s="399"/>
      <c r="G93" s="399"/>
      <c r="H93" s="399"/>
      <c r="I93" s="399"/>
      <c r="J93" s="399"/>
      <c r="K93" s="399"/>
      <c r="L93" s="399"/>
      <c r="M93" s="399"/>
      <c r="N93" s="399"/>
      <c r="O93" s="399"/>
      <c r="P93" s="399"/>
      <c r="Q93" s="399"/>
      <c r="R93" s="399"/>
      <c r="S93" s="399"/>
      <c r="T93" s="133"/>
    </row>
    <row r="94" spans="1:22" ht="14.1" customHeight="1">
      <c r="A94" s="133"/>
      <c r="B94" s="155"/>
      <c r="C94" s="476" t="str">
        <f>VLOOKUP(C95,TranslationTable,3,FALSE)</f>
        <v>例如，通过 ASTM E2019 或 EN13821:2002 标准测定？</v>
      </c>
      <c r="D94" s="476"/>
      <c r="E94" s="476"/>
      <c r="F94" s="476"/>
      <c r="G94" s="476"/>
      <c r="H94" s="476"/>
      <c r="I94" s="476"/>
      <c r="J94" s="476"/>
      <c r="K94" s="476"/>
      <c r="L94" s="476"/>
      <c r="M94" s="476"/>
      <c r="N94" s="476"/>
      <c r="O94" s="476"/>
      <c r="P94" s="476"/>
      <c r="Q94" s="476"/>
      <c r="R94" s="476"/>
      <c r="S94" s="476"/>
      <c r="T94" s="133"/>
    </row>
    <row r="95" spans="1:22" ht="14.1" customHeight="1">
      <c r="A95" s="133"/>
      <c r="B95" s="155"/>
      <c r="C95" s="477" t="s">
        <v>6764</v>
      </c>
      <c r="D95" s="477"/>
      <c r="E95" s="477"/>
      <c r="F95" s="477"/>
      <c r="G95" s="477"/>
      <c r="H95" s="477"/>
      <c r="I95" s="477"/>
      <c r="J95" s="477"/>
      <c r="K95" s="477"/>
      <c r="L95" s="477"/>
      <c r="M95" s="477"/>
      <c r="N95" s="477"/>
      <c r="O95" s="477"/>
      <c r="P95" s="477"/>
      <c r="Q95" s="477"/>
      <c r="R95" s="477"/>
      <c r="S95" s="477"/>
      <c r="T95" s="133"/>
    </row>
    <row r="96" spans="1:22" ht="14.1" customHeight="1">
      <c r="A96" s="133"/>
      <c r="B96" s="155"/>
      <c r="C96" s="478"/>
      <c r="D96" s="479"/>
      <c r="E96" s="479"/>
      <c r="F96" s="479"/>
      <c r="G96" s="479"/>
      <c r="H96" s="479"/>
      <c r="I96" s="479"/>
      <c r="J96" s="479"/>
      <c r="K96" s="479"/>
      <c r="L96" s="479"/>
      <c r="M96" s="479"/>
      <c r="N96" s="480"/>
      <c r="O96" s="484" t="s">
        <v>1345</v>
      </c>
      <c r="P96" s="485"/>
      <c r="Q96" s="485"/>
      <c r="R96" s="485"/>
      <c r="S96" s="486"/>
      <c r="T96" s="133"/>
    </row>
    <row r="97" spans="1:20" ht="14.1" customHeight="1">
      <c r="A97" s="133"/>
      <c r="B97" s="155"/>
      <c r="C97" s="481"/>
      <c r="D97" s="482"/>
      <c r="E97" s="482"/>
      <c r="F97" s="482"/>
      <c r="G97" s="482"/>
      <c r="H97" s="482"/>
      <c r="I97" s="482"/>
      <c r="J97" s="482"/>
      <c r="K97" s="482"/>
      <c r="L97" s="482"/>
      <c r="M97" s="482"/>
      <c r="N97" s="483"/>
      <c r="O97" s="487"/>
      <c r="P97" s="488"/>
      <c r="Q97" s="488"/>
      <c r="R97" s="488"/>
      <c r="S97" s="489"/>
      <c r="T97" s="133"/>
    </row>
    <row r="98" spans="1:20" ht="8.1" customHeight="1">
      <c r="A98" s="133"/>
      <c r="B98" s="155"/>
      <c r="C98" s="202"/>
      <c r="D98" s="202"/>
      <c r="E98" s="202"/>
      <c r="F98" s="202"/>
      <c r="G98" s="202"/>
      <c r="H98" s="202"/>
      <c r="I98" s="202"/>
      <c r="J98" s="202"/>
      <c r="K98" s="202"/>
      <c r="L98" s="202"/>
      <c r="M98" s="202"/>
      <c r="N98" s="202"/>
      <c r="O98" s="202"/>
      <c r="P98" s="202"/>
      <c r="Q98" s="202"/>
      <c r="R98" s="202"/>
      <c r="S98" s="202"/>
      <c r="T98" s="155"/>
    </row>
    <row r="99" spans="1:20" ht="14.1" customHeight="1">
      <c r="A99" s="133"/>
      <c r="B99" s="155"/>
      <c r="C99" s="425" t="str">
        <f>VLOOKUP(C100,TranslationTable,3,FALSE)</f>
        <v>最小爆炸浓度(MEC)是多少？</v>
      </c>
      <c r="D99" s="425"/>
      <c r="E99" s="425"/>
      <c r="F99" s="425"/>
      <c r="G99" s="425"/>
      <c r="H99" s="425"/>
      <c r="I99" s="425"/>
      <c r="J99" s="425"/>
      <c r="K99" s="425"/>
      <c r="L99" s="425"/>
      <c r="M99" s="425"/>
      <c r="N99" s="425"/>
      <c r="O99" s="425"/>
      <c r="P99" s="425"/>
      <c r="Q99" s="425"/>
      <c r="R99" s="425"/>
      <c r="S99" s="425"/>
      <c r="T99" s="133"/>
    </row>
    <row r="100" spans="1:20" ht="14.1" customHeight="1">
      <c r="A100" s="133"/>
      <c r="B100" s="155"/>
      <c r="C100" s="399" t="s">
        <v>6765</v>
      </c>
      <c r="D100" s="399"/>
      <c r="E100" s="399"/>
      <c r="F100" s="399"/>
      <c r="G100" s="399"/>
      <c r="H100" s="399"/>
      <c r="I100" s="399"/>
      <c r="J100" s="399"/>
      <c r="K100" s="399"/>
      <c r="L100" s="399"/>
      <c r="M100" s="399"/>
      <c r="N100" s="399"/>
      <c r="O100" s="399"/>
      <c r="P100" s="399"/>
      <c r="Q100" s="399"/>
      <c r="R100" s="399"/>
      <c r="S100" s="399"/>
      <c r="T100" s="133"/>
    </row>
    <row r="101" spans="1:20" ht="14.1" customHeight="1">
      <c r="A101" s="133"/>
      <c r="B101" s="155"/>
      <c r="C101" s="476" t="str">
        <f>VLOOKUP(C102,TranslationTable,3,FALSE)</f>
        <v>例如，通过 ASTM E1515或EN14034-3:2006标准测定？</v>
      </c>
      <c r="D101" s="476"/>
      <c r="E101" s="476"/>
      <c r="F101" s="476"/>
      <c r="G101" s="476"/>
      <c r="H101" s="476"/>
      <c r="I101" s="476"/>
      <c r="J101" s="476"/>
      <c r="K101" s="476"/>
      <c r="L101" s="476"/>
      <c r="M101" s="476"/>
      <c r="N101" s="476"/>
      <c r="O101" s="476"/>
      <c r="P101" s="476"/>
      <c r="Q101" s="476"/>
      <c r="R101" s="476"/>
      <c r="S101" s="476"/>
      <c r="T101" s="133"/>
    </row>
    <row r="102" spans="1:20" ht="14.1" customHeight="1">
      <c r="A102" s="133"/>
      <c r="B102" s="155"/>
      <c r="C102" s="477" t="s">
        <v>6768</v>
      </c>
      <c r="D102" s="477"/>
      <c r="E102" s="477"/>
      <c r="F102" s="477"/>
      <c r="G102" s="477"/>
      <c r="H102" s="477"/>
      <c r="I102" s="477"/>
      <c r="J102" s="477"/>
      <c r="K102" s="477"/>
      <c r="L102" s="477"/>
      <c r="M102" s="477"/>
      <c r="N102" s="477"/>
      <c r="O102" s="477"/>
      <c r="P102" s="477"/>
      <c r="Q102" s="477"/>
      <c r="R102" s="477"/>
      <c r="S102" s="477"/>
      <c r="T102" s="133"/>
    </row>
    <row r="103" spans="1:20" ht="14.1" customHeight="1">
      <c r="A103" s="133"/>
      <c r="B103" s="155"/>
      <c r="C103" s="478"/>
      <c r="D103" s="479"/>
      <c r="E103" s="479"/>
      <c r="F103" s="479"/>
      <c r="G103" s="479"/>
      <c r="H103" s="479"/>
      <c r="I103" s="479"/>
      <c r="J103" s="479"/>
      <c r="K103" s="479"/>
      <c r="L103" s="479"/>
      <c r="M103" s="479"/>
      <c r="N103" s="480"/>
      <c r="O103" s="497" t="s">
        <v>6766</v>
      </c>
      <c r="P103" s="498"/>
      <c r="Q103" s="498"/>
      <c r="R103" s="498"/>
      <c r="S103" s="498"/>
      <c r="T103" s="133"/>
    </row>
    <row r="104" spans="1:20" ht="14.1" customHeight="1">
      <c r="A104" s="133"/>
      <c r="B104" s="155"/>
      <c r="C104" s="481"/>
      <c r="D104" s="482"/>
      <c r="E104" s="482"/>
      <c r="F104" s="482"/>
      <c r="G104" s="482"/>
      <c r="H104" s="482"/>
      <c r="I104" s="482"/>
      <c r="J104" s="482"/>
      <c r="K104" s="482"/>
      <c r="L104" s="482"/>
      <c r="M104" s="482"/>
      <c r="N104" s="483"/>
      <c r="O104" s="497"/>
      <c r="P104" s="498"/>
      <c r="Q104" s="498"/>
      <c r="R104" s="498"/>
      <c r="S104" s="498"/>
      <c r="T104" s="133"/>
    </row>
    <row r="105" spans="1:20" ht="8.1" customHeight="1">
      <c r="A105" s="133"/>
      <c r="B105" s="155"/>
      <c r="C105" s="204"/>
      <c r="D105" s="204"/>
      <c r="E105" s="204"/>
      <c r="F105" s="204"/>
      <c r="G105" s="204"/>
      <c r="H105" s="204"/>
      <c r="I105" s="204"/>
      <c r="J105" s="204"/>
      <c r="K105" s="204"/>
      <c r="L105" s="204"/>
      <c r="M105" s="204"/>
      <c r="N105" s="204"/>
      <c r="O105" s="203"/>
      <c r="P105" s="203"/>
      <c r="Q105" s="203"/>
      <c r="R105" s="203"/>
      <c r="S105" s="203"/>
      <c r="T105" s="133"/>
    </row>
    <row r="106" spans="1:20" ht="14.1" customHeight="1">
      <c r="A106" s="133"/>
      <c r="B106" s="155"/>
      <c r="C106" s="425" t="str">
        <f>VLOOKUP(C107,TranslationTable,3,FALSE)</f>
        <v>最低点火温度(MIT)是多少？</v>
      </c>
      <c r="D106" s="425"/>
      <c r="E106" s="425"/>
      <c r="F106" s="425"/>
      <c r="G106" s="425"/>
      <c r="H106" s="425"/>
      <c r="I106" s="425"/>
      <c r="J106" s="425"/>
      <c r="K106" s="425"/>
      <c r="L106" s="425"/>
      <c r="M106" s="425"/>
      <c r="N106" s="425"/>
      <c r="O106" s="425"/>
      <c r="P106" s="425"/>
      <c r="Q106" s="425"/>
      <c r="R106" s="425"/>
      <c r="S106" s="425"/>
      <c r="T106" s="133"/>
    </row>
    <row r="107" spans="1:20" ht="14.1" customHeight="1">
      <c r="A107" s="133"/>
      <c r="B107" s="155"/>
      <c r="C107" s="399" t="s">
        <v>6805</v>
      </c>
      <c r="D107" s="399"/>
      <c r="E107" s="399"/>
      <c r="F107" s="399"/>
      <c r="G107" s="399"/>
      <c r="H107" s="399"/>
      <c r="I107" s="399"/>
      <c r="J107" s="399"/>
      <c r="K107" s="399"/>
      <c r="L107" s="399"/>
      <c r="M107" s="399"/>
      <c r="N107" s="399"/>
      <c r="O107" s="399"/>
      <c r="P107" s="399"/>
      <c r="Q107" s="399"/>
      <c r="R107" s="399"/>
      <c r="S107" s="399"/>
      <c r="T107" s="133"/>
    </row>
    <row r="108" spans="1:20" ht="14.1" customHeight="1">
      <c r="A108" s="133"/>
      <c r="B108" s="155"/>
      <c r="C108" s="476" t="str">
        <f>VLOOKUP(C109,TranslationTable,3,FALSE)</f>
        <v>例如，通过 ASTM E1491或EN50281-2-1:1999标准测定？</v>
      </c>
      <c r="D108" s="476"/>
      <c r="E108" s="476"/>
      <c r="F108" s="476"/>
      <c r="G108" s="476"/>
      <c r="H108" s="476"/>
      <c r="I108" s="476"/>
      <c r="J108" s="476"/>
      <c r="K108" s="476"/>
      <c r="L108" s="476"/>
      <c r="M108" s="476"/>
      <c r="N108" s="476"/>
      <c r="O108" s="476"/>
      <c r="P108" s="476"/>
      <c r="Q108" s="476"/>
      <c r="R108" s="476"/>
      <c r="S108" s="476"/>
      <c r="T108" s="133"/>
    </row>
    <row r="109" spans="1:20" ht="14.1" customHeight="1">
      <c r="A109" s="133"/>
      <c r="B109" s="155"/>
      <c r="C109" s="477" t="s">
        <v>6767</v>
      </c>
      <c r="D109" s="477"/>
      <c r="E109" s="477"/>
      <c r="F109" s="477"/>
      <c r="G109" s="477"/>
      <c r="H109" s="477"/>
      <c r="I109" s="477"/>
      <c r="J109" s="477"/>
      <c r="K109" s="477"/>
      <c r="L109" s="477"/>
      <c r="M109" s="477"/>
      <c r="N109" s="477"/>
      <c r="O109" s="477"/>
      <c r="P109" s="477"/>
      <c r="Q109" s="477"/>
      <c r="R109" s="477"/>
      <c r="S109" s="477"/>
      <c r="T109" s="133"/>
    </row>
    <row r="110" spans="1:20" ht="14.1" customHeight="1">
      <c r="A110" s="133"/>
      <c r="B110" s="155"/>
      <c r="C110" s="491"/>
      <c r="D110" s="492"/>
      <c r="E110" s="492"/>
      <c r="F110" s="492"/>
      <c r="G110" s="492"/>
      <c r="H110" s="492"/>
      <c r="I110" s="492"/>
      <c r="J110" s="492"/>
      <c r="K110" s="492"/>
      <c r="L110" s="492"/>
      <c r="M110" s="492"/>
      <c r="N110" s="493"/>
      <c r="O110" s="484" t="s">
        <v>1345</v>
      </c>
      <c r="P110" s="485"/>
      <c r="Q110" s="485"/>
      <c r="R110" s="485"/>
      <c r="S110" s="486"/>
      <c r="T110" s="133"/>
    </row>
    <row r="111" spans="1:20" ht="14.1" customHeight="1">
      <c r="A111" s="133"/>
      <c r="B111" s="155"/>
      <c r="C111" s="494"/>
      <c r="D111" s="495"/>
      <c r="E111" s="495"/>
      <c r="F111" s="495"/>
      <c r="G111" s="495"/>
      <c r="H111" s="495"/>
      <c r="I111" s="495"/>
      <c r="J111" s="495"/>
      <c r="K111" s="495"/>
      <c r="L111" s="495"/>
      <c r="M111" s="495"/>
      <c r="N111" s="496"/>
      <c r="O111" s="487"/>
      <c r="P111" s="488"/>
      <c r="Q111" s="488"/>
      <c r="R111" s="488"/>
      <c r="S111" s="489"/>
      <c r="T111" s="133"/>
    </row>
    <row r="112" spans="1:20" ht="8.1" customHeight="1">
      <c r="A112" s="133"/>
      <c r="B112" s="155"/>
      <c r="C112" s="204"/>
      <c r="D112" s="204"/>
      <c r="E112" s="204"/>
      <c r="F112" s="204"/>
      <c r="G112" s="204"/>
      <c r="H112" s="204"/>
      <c r="I112" s="204"/>
      <c r="J112" s="204"/>
      <c r="K112" s="204"/>
      <c r="L112" s="204"/>
      <c r="M112" s="204"/>
      <c r="N112" s="204"/>
      <c r="O112" s="204"/>
      <c r="P112" s="204"/>
      <c r="Q112" s="204"/>
      <c r="R112" s="204"/>
      <c r="S112" s="204"/>
      <c r="T112" s="133"/>
    </row>
    <row r="113" spans="1:20" ht="14.1" customHeight="1">
      <c r="A113" s="133"/>
      <c r="B113" s="155"/>
      <c r="C113" s="425" t="str">
        <f>VLOOKUP(C114,TranslationTable,3,FALSE)</f>
        <v>最大压力值(Pmax)是多少？</v>
      </c>
      <c r="D113" s="425"/>
      <c r="E113" s="425"/>
      <c r="F113" s="425"/>
      <c r="G113" s="425"/>
      <c r="H113" s="425"/>
      <c r="I113" s="425"/>
      <c r="J113" s="425"/>
      <c r="K113" s="425"/>
      <c r="L113" s="425"/>
      <c r="M113" s="425"/>
      <c r="N113" s="425"/>
      <c r="O113" s="425"/>
      <c r="P113" s="425"/>
      <c r="Q113" s="425"/>
      <c r="R113" s="425"/>
      <c r="S113" s="425"/>
      <c r="T113" s="167"/>
    </row>
    <row r="114" spans="1:20" ht="14.1" customHeight="1">
      <c r="A114" s="133"/>
      <c r="B114" s="155"/>
      <c r="C114" s="399" t="s">
        <v>6769</v>
      </c>
      <c r="D114" s="399"/>
      <c r="E114" s="399"/>
      <c r="F114" s="399"/>
      <c r="G114" s="399"/>
      <c r="H114" s="399"/>
      <c r="I114" s="399"/>
      <c r="J114" s="399"/>
      <c r="K114" s="399"/>
      <c r="L114" s="399"/>
      <c r="M114" s="399"/>
      <c r="N114" s="399"/>
      <c r="O114" s="399"/>
      <c r="P114" s="399"/>
      <c r="Q114" s="399"/>
      <c r="R114" s="399"/>
      <c r="S114" s="399"/>
      <c r="T114" s="167"/>
    </row>
    <row r="115" spans="1:20" ht="14.1" customHeight="1">
      <c r="A115" s="133"/>
      <c r="B115" s="155"/>
      <c r="C115" s="478"/>
      <c r="D115" s="479"/>
      <c r="E115" s="479"/>
      <c r="F115" s="479"/>
      <c r="G115" s="479"/>
      <c r="H115" s="479"/>
      <c r="I115" s="479"/>
      <c r="J115" s="479"/>
      <c r="K115" s="479"/>
      <c r="L115" s="479"/>
      <c r="M115" s="479"/>
      <c r="N115" s="480"/>
      <c r="O115" s="484" t="s">
        <v>1345</v>
      </c>
      <c r="P115" s="485"/>
      <c r="Q115" s="485"/>
      <c r="R115" s="485"/>
      <c r="S115" s="486"/>
      <c r="T115" s="167"/>
    </row>
    <row r="116" spans="1:20" ht="14.1" customHeight="1">
      <c r="A116" s="133"/>
      <c r="B116" s="155"/>
      <c r="C116" s="481"/>
      <c r="D116" s="482"/>
      <c r="E116" s="482"/>
      <c r="F116" s="482"/>
      <c r="G116" s="482"/>
      <c r="H116" s="482"/>
      <c r="I116" s="482"/>
      <c r="J116" s="482"/>
      <c r="K116" s="482"/>
      <c r="L116" s="482"/>
      <c r="M116" s="482"/>
      <c r="N116" s="483"/>
      <c r="O116" s="487"/>
      <c r="P116" s="488"/>
      <c r="Q116" s="488"/>
      <c r="R116" s="488"/>
      <c r="S116" s="489"/>
      <c r="T116" s="167"/>
    </row>
    <row r="117" spans="1:20" ht="8.1" customHeight="1">
      <c r="A117" s="133"/>
      <c r="B117" s="155"/>
      <c r="C117" s="204"/>
      <c r="D117" s="204"/>
      <c r="E117" s="204"/>
      <c r="F117" s="204"/>
      <c r="G117" s="204"/>
      <c r="H117" s="204"/>
      <c r="I117" s="204"/>
      <c r="J117" s="204"/>
      <c r="K117" s="204"/>
      <c r="L117" s="204"/>
      <c r="M117" s="204"/>
      <c r="N117" s="204"/>
      <c r="O117" s="204"/>
      <c r="P117" s="204"/>
      <c r="Q117" s="204"/>
      <c r="R117" s="204"/>
      <c r="S117" s="204"/>
      <c r="T117" s="167"/>
    </row>
    <row r="118" spans="1:20" ht="14.1" customHeight="1">
      <c r="A118" s="133"/>
      <c r="B118" s="155"/>
      <c r="C118" s="425" t="str">
        <f>VLOOKUP(C119,TranslationTable,3,FALSE)</f>
        <v>最大压力上升速率估计值(Kst)是多少？</v>
      </c>
      <c r="D118" s="425"/>
      <c r="E118" s="425"/>
      <c r="F118" s="425"/>
      <c r="G118" s="425"/>
      <c r="H118" s="425"/>
      <c r="I118" s="425"/>
      <c r="J118" s="425"/>
      <c r="K118" s="425"/>
      <c r="L118" s="425"/>
      <c r="M118" s="425"/>
      <c r="N118" s="425"/>
      <c r="O118" s="425"/>
      <c r="P118" s="425"/>
      <c r="Q118" s="425"/>
      <c r="R118" s="425"/>
      <c r="S118" s="425"/>
      <c r="T118" s="133"/>
    </row>
    <row r="119" spans="1:20" ht="14.1" customHeight="1">
      <c r="A119" s="133"/>
      <c r="B119" s="155"/>
      <c r="C119" s="399" t="s">
        <v>6806</v>
      </c>
      <c r="D119" s="399"/>
      <c r="E119" s="399"/>
      <c r="F119" s="399"/>
      <c r="G119" s="399"/>
      <c r="H119" s="399"/>
      <c r="I119" s="399"/>
      <c r="J119" s="399"/>
      <c r="K119" s="399"/>
      <c r="L119" s="399"/>
      <c r="M119" s="399"/>
      <c r="N119" s="399"/>
      <c r="O119" s="399"/>
      <c r="P119" s="399"/>
      <c r="Q119" s="399"/>
      <c r="R119" s="399"/>
      <c r="S119" s="399"/>
      <c r="T119" s="133"/>
    </row>
    <row r="120" spans="1:20" ht="14.1" customHeight="1">
      <c r="A120" s="133"/>
      <c r="B120" s="155"/>
      <c r="C120" s="478"/>
      <c r="D120" s="479"/>
      <c r="E120" s="479"/>
      <c r="F120" s="479"/>
      <c r="G120" s="479"/>
      <c r="H120" s="479"/>
      <c r="I120" s="479"/>
      <c r="J120" s="479"/>
      <c r="K120" s="479"/>
      <c r="L120" s="479"/>
      <c r="M120" s="479"/>
      <c r="N120" s="480"/>
      <c r="O120" s="484" t="s">
        <v>1345</v>
      </c>
      <c r="P120" s="485"/>
      <c r="Q120" s="485"/>
      <c r="R120" s="485"/>
      <c r="S120" s="486"/>
      <c r="T120" s="133"/>
    </row>
    <row r="121" spans="1:20" ht="14.1" customHeight="1">
      <c r="A121" s="133"/>
      <c r="B121" s="155"/>
      <c r="C121" s="481"/>
      <c r="D121" s="482"/>
      <c r="E121" s="482"/>
      <c r="F121" s="482"/>
      <c r="G121" s="482"/>
      <c r="H121" s="482"/>
      <c r="I121" s="482"/>
      <c r="J121" s="482"/>
      <c r="K121" s="482"/>
      <c r="L121" s="482"/>
      <c r="M121" s="482"/>
      <c r="N121" s="483"/>
      <c r="O121" s="487"/>
      <c r="P121" s="488"/>
      <c r="Q121" s="488"/>
      <c r="R121" s="488"/>
      <c r="S121" s="489"/>
      <c r="T121" s="133"/>
    </row>
    <row r="122" spans="1:20" ht="8.1" customHeight="1">
      <c r="A122" s="133"/>
      <c r="B122" s="155"/>
      <c r="C122" s="204"/>
      <c r="D122" s="204"/>
      <c r="E122" s="204"/>
      <c r="F122" s="204"/>
      <c r="G122" s="204"/>
      <c r="H122" s="204"/>
      <c r="I122" s="204"/>
      <c r="J122" s="204"/>
      <c r="K122" s="204"/>
      <c r="L122" s="204"/>
      <c r="M122" s="204"/>
      <c r="N122" s="204"/>
      <c r="O122" s="204"/>
      <c r="P122" s="204"/>
      <c r="Q122" s="204"/>
      <c r="R122" s="204"/>
      <c r="S122" s="204"/>
      <c r="T122" s="133"/>
    </row>
    <row r="123" spans="1:20" ht="14.1" customHeight="1">
      <c r="A123" s="133"/>
      <c r="B123" s="155"/>
      <c r="C123" s="425" t="str">
        <f>VLOOKUP(C124,TranslationTable,3,FALSE)</f>
        <v>最大爆炸压力：</v>
      </c>
      <c r="D123" s="425"/>
      <c r="E123" s="425"/>
      <c r="F123" s="425"/>
      <c r="G123" s="425"/>
      <c r="H123" s="425"/>
      <c r="I123" s="425"/>
      <c r="J123" s="425"/>
      <c r="K123" s="425"/>
      <c r="L123" s="425"/>
      <c r="M123" s="425"/>
      <c r="N123" s="425"/>
      <c r="O123" s="425"/>
      <c r="P123" s="425"/>
      <c r="Q123" s="425"/>
      <c r="R123" s="425"/>
      <c r="S123" s="425"/>
      <c r="T123" s="133"/>
    </row>
    <row r="124" spans="1:20" ht="14.1" customHeight="1">
      <c r="A124" s="133"/>
      <c r="B124" s="155"/>
      <c r="C124" s="399" t="s">
        <v>6807</v>
      </c>
      <c r="D124" s="399"/>
      <c r="E124" s="399"/>
      <c r="F124" s="399"/>
      <c r="G124" s="399"/>
      <c r="H124" s="399"/>
      <c r="I124" s="399"/>
      <c r="J124" s="399"/>
      <c r="K124" s="399"/>
      <c r="L124" s="399"/>
      <c r="M124" s="399"/>
      <c r="N124" s="399"/>
      <c r="O124" s="399"/>
      <c r="P124" s="399"/>
      <c r="Q124" s="399"/>
      <c r="R124" s="399"/>
      <c r="S124" s="399"/>
      <c r="T124" s="133"/>
    </row>
    <row r="125" spans="1:20" ht="14.1" customHeight="1">
      <c r="A125" s="133"/>
      <c r="B125" s="155"/>
      <c r="C125" s="478"/>
      <c r="D125" s="479"/>
      <c r="E125" s="479"/>
      <c r="F125" s="479"/>
      <c r="G125" s="479"/>
      <c r="H125" s="479"/>
      <c r="I125" s="479"/>
      <c r="J125" s="479"/>
      <c r="K125" s="479"/>
      <c r="L125" s="479"/>
      <c r="M125" s="479"/>
      <c r="N125" s="480"/>
      <c r="O125" s="484" t="s">
        <v>1345</v>
      </c>
      <c r="P125" s="485"/>
      <c r="Q125" s="485"/>
      <c r="R125" s="485"/>
      <c r="S125" s="486"/>
      <c r="T125" s="133"/>
    </row>
    <row r="126" spans="1:20" ht="14.1" customHeight="1">
      <c r="A126" s="133"/>
      <c r="B126" s="155"/>
      <c r="C126" s="481"/>
      <c r="D126" s="482"/>
      <c r="E126" s="482"/>
      <c r="F126" s="482"/>
      <c r="G126" s="482"/>
      <c r="H126" s="482"/>
      <c r="I126" s="482"/>
      <c r="J126" s="482"/>
      <c r="K126" s="482"/>
      <c r="L126" s="482"/>
      <c r="M126" s="482"/>
      <c r="N126" s="483"/>
      <c r="O126" s="487"/>
      <c r="P126" s="488"/>
      <c r="Q126" s="488"/>
      <c r="R126" s="488"/>
      <c r="S126" s="489"/>
      <c r="T126" s="133"/>
    </row>
    <row r="127" spans="1:20" ht="8.1" customHeight="1">
      <c r="A127" s="133"/>
      <c r="B127" s="155"/>
      <c r="C127" s="204"/>
      <c r="D127" s="204"/>
      <c r="E127" s="204"/>
      <c r="F127" s="204"/>
      <c r="G127" s="204"/>
      <c r="H127" s="204"/>
      <c r="I127" s="204"/>
      <c r="J127" s="204"/>
      <c r="K127" s="204"/>
      <c r="L127" s="204"/>
      <c r="M127" s="204"/>
      <c r="N127" s="204"/>
      <c r="O127" s="204"/>
      <c r="P127" s="204"/>
      <c r="Q127" s="204"/>
      <c r="R127" s="204"/>
      <c r="S127" s="204"/>
      <c r="T127" s="204"/>
    </row>
    <row r="128" spans="1:20" ht="30" customHeight="1">
      <c r="A128" s="133"/>
      <c r="B128" s="155"/>
      <c r="C128" s="397" t="str">
        <f>VLOOKUP(C129,TranslationTable,3,FALSE)</f>
        <v>在20升球形爆炸试验中（参考标准：ASTM E1226 或 EN14034-第1部分：2004），粉尘在云状状态下是否具有爆炸性？</v>
      </c>
      <c r="D128" s="397"/>
      <c r="E128" s="397"/>
      <c r="F128" s="397"/>
      <c r="G128" s="397"/>
      <c r="H128" s="397"/>
      <c r="I128" s="397"/>
      <c r="J128" s="397"/>
      <c r="K128" s="397"/>
      <c r="L128" s="397"/>
      <c r="M128" s="397"/>
      <c r="N128" s="398"/>
      <c r="O128" s="407" t="s">
        <v>1345</v>
      </c>
      <c r="P128" s="408"/>
      <c r="Q128" s="408"/>
      <c r="R128" s="408"/>
      <c r="S128" s="409"/>
      <c r="T128" s="133"/>
    </row>
    <row r="129" spans="1:22" ht="30" customHeight="1">
      <c r="A129" s="133"/>
      <c r="B129" s="155"/>
      <c r="C129" s="399" t="s">
        <v>6808</v>
      </c>
      <c r="D129" s="399"/>
      <c r="E129" s="399"/>
      <c r="F129" s="399"/>
      <c r="G129" s="399"/>
      <c r="H129" s="399"/>
      <c r="I129" s="399"/>
      <c r="J129" s="399"/>
      <c r="K129" s="399"/>
      <c r="L129" s="399"/>
      <c r="M129" s="399"/>
      <c r="N129" s="400"/>
      <c r="O129" s="410"/>
      <c r="P129" s="411"/>
      <c r="Q129" s="411"/>
      <c r="R129" s="411"/>
      <c r="S129" s="412"/>
      <c r="T129" s="133"/>
    </row>
    <row r="130" spans="1:22" ht="8.1" customHeight="1">
      <c r="A130" s="133"/>
      <c r="B130" s="155"/>
      <c r="C130" s="194"/>
      <c r="D130" s="194"/>
      <c r="E130" s="194"/>
      <c r="F130" s="194"/>
      <c r="G130" s="194"/>
      <c r="H130" s="194"/>
      <c r="I130" s="194"/>
      <c r="J130" s="194"/>
      <c r="K130" s="194"/>
      <c r="L130" s="194"/>
      <c r="M130" s="194"/>
      <c r="N130" s="194"/>
      <c r="O130" s="194"/>
      <c r="P130" s="194"/>
      <c r="Q130" s="194"/>
      <c r="R130" s="194"/>
      <c r="S130" s="194"/>
      <c r="T130" s="194"/>
    </row>
    <row r="131" spans="1:22" ht="14.1" customHeight="1">
      <c r="A131" s="133"/>
      <c r="B131" s="155"/>
      <c r="C131" s="425" t="str">
        <f>VLOOKUP(C132,TranslationTable,3,FALSE)</f>
        <v>如果以上问题的答案是Yes：</v>
      </c>
      <c r="D131" s="425"/>
      <c r="E131" s="425"/>
      <c r="F131" s="425"/>
      <c r="G131" s="425"/>
      <c r="H131" s="425"/>
      <c r="I131" s="425"/>
      <c r="J131" s="425"/>
      <c r="K131" s="425"/>
      <c r="L131" s="425"/>
      <c r="M131" s="425"/>
      <c r="N131" s="425"/>
      <c r="O131" s="425"/>
      <c r="P131" s="425"/>
      <c r="Q131" s="425"/>
      <c r="R131" s="425"/>
      <c r="S131" s="425"/>
      <c r="T131" s="133"/>
    </row>
    <row r="132" spans="1:22" ht="14.1" customHeight="1">
      <c r="A132" s="133"/>
      <c r="B132" s="155"/>
      <c r="C132" s="477" t="s">
        <v>6800</v>
      </c>
      <c r="D132" s="477"/>
      <c r="E132" s="477"/>
      <c r="F132" s="477"/>
      <c r="G132" s="477"/>
      <c r="H132" s="477"/>
      <c r="I132" s="477"/>
      <c r="J132" s="477"/>
      <c r="K132" s="477"/>
      <c r="L132" s="477"/>
      <c r="M132" s="477"/>
      <c r="N132" s="477"/>
      <c r="O132" s="477"/>
      <c r="P132" s="477"/>
      <c r="Q132" s="477"/>
      <c r="R132" s="477"/>
      <c r="S132" s="477"/>
      <c r="T132" s="133"/>
    </row>
    <row r="133" spans="1:22" ht="8.1" customHeight="1">
      <c r="A133" s="133"/>
      <c r="B133" s="155"/>
      <c r="C133" s="201"/>
      <c r="D133" s="201"/>
      <c r="E133" s="201"/>
      <c r="F133" s="201"/>
      <c r="G133" s="201"/>
      <c r="H133" s="201"/>
      <c r="I133" s="201"/>
      <c r="J133" s="201"/>
      <c r="K133" s="201"/>
      <c r="L133" s="201"/>
      <c r="M133" s="201"/>
      <c r="N133" s="201"/>
      <c r="O133" s="201"/>
      <c r="P133" s="201"/>
      <c r="Q133" s="201"/>
      <c r="R133" s="201"/>
      <c r="S133" s="201"/>
      <c r="T133" s="133"/>
    </row>
    <row r="134" spans="1:22" ht="14.1" customHeight="1">
      <c r="A134" s="133"/>
      <c r="B134" s="155"/>
      <c r="C134" s="425" t="str">
        <f>VLOOKUP(C135,TranslationTable,3,FALSE)</f>
        <v>最大爆炸压力(Pmax)或最大压力升高(bar)是多少？</v>
      </c>
      <c r="D134" s="425"/>
      <c r="E134" s="425"/>
      <c r="F134" s="425"/>
      <c r="G134" s="425"/>
      <c r="H134" s="425"/>
      <c r="I134" s="425"/>
      <c r="J134" s="425"/>
      <c r="K134" s="425"/>
      <c r="L134" s="425"/>
      <c r="M134" s="425"/>
      <c r="N134" s="426"/>
      <c r="O134" s="502"/>
      <c r="P134" s="503"/>
      <c r="Q134" s="503"/>
      <c r="R134" s="503"/>
      <c r="S134" s="504"/>
      <c r="T134" s="133"/>
    </row>
    <row r="135" spans="1:22" ht="14.1" customHeight="1">
      <c r="A135" s="133"/>
      <c r="B135" s="155"/>
      <c r="C135" s="399" t="s">
        <v>6801</v>
      </c>
      <c r="D135" s="399"/>
      <c r="E135" s="399"/>
      <c r="F135" s="399"/>
      <c r="G135" s="399"/>
      <c r="H135" s="399"/>
      <c r="I135" s="399"/>
      <c r="J135" s="399"/>
      <c r="K135" s="399"/>
      <c r="L135" s="399"/>
      <c r="M135" s="399"/>
      <c r="N135" s="400"/>
      <c r="O135" s="505"/>
      <c r="P135" s="506"/>
      <c r="Q135" s="506"/>
      <c r="R135" s="506"/>
      <c r="S135" s="507"/>
      <c r="T135" s="133"/>
    </row>
    <row r="136" spans="1:22" ht="8.1" customHeight="1">
      <c r="A136" s="133"/>
      <c r="B136" s="155"/>
      <c r="C136" s="194"/>
      <c r="D136" s="194"/>
      <c r="E136" s="194"/>
      <c r="F136" s="194"/>
      <c r="G136" s="194"/>
      <c r="H136" s="194"/>
      <c r="I136" s="194"/>
      <c r="J136" s="194"/>
      <c r="K136" s="194"/>
      <c r="L136" s="194"/>
      <c r="M136" s="194"/>
      <c r="N136" s="194"/>
      <c r="O136" s="194"/>
      <c r="P136" s="194"/>
      <c r="Q136" s="194"/>
      <c r="R136" s="194"/>
      <c r="S136" s="194"/>
      <c r="T136" s="194"/>
    </row>
    <row r="137" spans="1:22" ht="14.1" customHeight="1">
      <c r="A137" s="133"/>
      <c r="B137" s="155"/>
      <c r="C137" s="425" t="str">
        <f>VLOOKUP(C138,TranslationTable,3,FALSE)</f>
        <v>最大压力上升速率(Kst)是多少？ (bar*m/s)</v>
      </c>
      <c r="D137" s="425"/>
      <c r="E137" s="425"/>
      <c r="F137" s="425"/>
      <c r="G137" s="425"/>
      <c r="H137" s="425"/>
      <c r="I137" s="425"/>
      <c r="J137" s="425"/>
      <c r="K137" s="425"/>
      <c r="L137" s="425"/>
      <c r="M137" s="425"/>
      <c r="N137" s="426"/>
      <c r="O137" s="407"/>
      <c r="P137" s="408"/>
      <c r="Q137" s="408"/>
      <c r="R137" s="408"/>
      <c r="S137" s="409"/>
      <c r="T137" s="133"/>
    </row>
    <row r="138" spans="1:22">
      <c r="A138" s="133"/>
      <c r="B138" s="155"/>
      <c r="C138" s="399" t="s">
        <v>6802</v>
      </c>
      <c r="D138" s="399"/>
      <c r="E138" s="399"/>
      <c r="F138" s="399"/>
      <c r="G138" s="399"/>
      <c r="H138" s="399"/>
      <c r="I138" s="399"/>
      <c r="J138" s="399"/>
      <c r="K138" s="399"/>
      <c r="L138" s="399"/>
      <c r="M138" s="399"/>
      <c r="N138" s="400"/>
      <c r="O138" s="410"/>
      <c r="P138" s="411"/>
      <c r="Q138" s="411"/>
      <c r="R138" s="411"/>
      <c r="S138" s="412"/>
      <c r="T138" s="133"/>
    </row>
    <row r="139" spans="1:22">
      <c r="A139" s="133"/>
      <c r="B139" s="155"/>
      <c r="C139" s="194"/>
      <c r="D139" s="194"/>
      <c r="E139" s="194"/>
      <c r="F139" s="194"/>
      <c r="G139" s="194"/>
      <c r="H139" s="194"/>
      <c r="I139" s="194"/>
      <c r="J139" s="194"/>
      <c r="K139" s="194"/>
      <c r="L139" s="194"/>
      <c r="M139" s="194"/>
      <c r="N139" s="194"/>
      <c r="O139" s="205"/>
      <c r="P139" s="205"/>
      <c r="Q139" s="205"/>
      <c r="R139" s="205"/>
      <c r="S139" s="205"/>
      <c r="T139" s="133"/>
    </row>
    <row r="140" spans="1:22" ht="18">
      <c r="A140" s="135"/>
      <c r="B140" s="364" t="str">
        <f>VLOOKUP(B141,TranslationTable,3,FALSE)</f>
        <v>纳米技术</v>
      </c>
      <c r="C140" s="364"/>
      <c r="D140" s="364"/>
      <c r="E140" s="364"/>
      <c r="F140" s="364"/>
      <c r="G140" s="364"/>
      <c r="H140" s="364"/>
      <c r="I140" s="364"/>
      <c r="J140" s="364"/>
      <c r="K140" s="364"/>
      <c r="L140" s="364"/>
      <c r="M140" s="364"/>
      <c r="N140" s="364"/>
      <c r="O140" s="364"/>
      <c r="P140" s="364"/>
      <c r="Q140" s="364"/>
      <c r="R140" s="364"/>
      <c r="S140" s="364"/>
      <c r="T140" s="152"/>
    </row>
    <row r="141" spans="1:22">
      <c r="A141" s="135"/>
      <c r="B141" s="365" t="s">
        <v>74</v>
      </c>
      <c r="C141" s="365"/>
      <c r="D141" s="365"/>
      <c r="E141" s="365"/>
      <c r="F141" s="365"/>
      <c r="G141" s="365"/>
      <c r="H141" s="365"/>
      <c r="I141" s="365"/>
      <c r="J141" s="365"/>
      <c r="K141" s="365"/>
      <c r="L141" s="365"/>
      <c r="M141" s="365"/>
      <c r="N141" s="365"/>
      <c r="O141" s="365"/>
      <c r="P141" s="365"/>
      <c r="Q141" s="365"/>
      <c r="R141" s="365"/>
      <c r="S141" s="365"/>
      <c r="T141" s="154"/>
    </row>
    <row r="142" spans="1:22">
      <c r="A142" s="133"/>
      <c r="B142" s="133"/>
      <c r="C142" s="133"/>
      <c r="D142" s="133"/>
      <c r="E142" s="133"/>
      <c r="F142" s="133"/>
      <c r="G142" s="133"/>
      <c r="H142" s="133"/>
      <c r="I142" s="133"/>
      <c r="J142" s="133"/>
      <c r="K142" s="133"/>
      <c r="L142" s="133"/>
      <c r="M142" s="133"/>
      <c r="N142" s="133"/>
      <c r="O142" s="133"/>
      <c r="P142" s="133"/>
      <c r="Q142" s="133"/>
      <c r="R142" s="133"/>
      <c r="S142" s="133"/>
      <c r="T142" s="133"/>
    </row>
    <row r="143" spans="1:22" ht="30" customHeight="1">
      <c r="A143" s="133"/>
      <c r="B143" s="423" t="str">
        <f>VLOOKUP(V144,TranslationTable,3,FALSE)</f>
        <v>该材料中是否含有有意添加的纳米材料（原级粒子尺寸小于100纳米）？</v>
      </c>
      <c r="C143" s="423"/>
      <c r="D143" s="423"/>
      <c r="E143" s="423"/>
      <c r="F143" s="423"/>
      <c r="G143" s="423"/>
      <c r="H143" s="423"/>
      <c r="I143" s="423"/>
      <c r="J143" s="423"/>
      <c r="K143" s="423"/>
      <c r="L143" s="423"/>
      <c r="M143" s="423"/>
      <c r="N143" s="423"/>
      <c r="O143" s="423"/>
      <c r="P143" s="423"/>
      <c r="Q143" s="423"/>
      <c r="R143" s="423"/>
      <c r="S143" s="423"/>
      <c r="T143" s="133"/>
    </row>
    <row r="144" spans="1:22" ht="14.25" customHeight="1">
      <c r="A144" s="133"/>
      <c r="B144" s="416" t="s">
        <v>75</v>
      </c>
      <c r="C144" s="416"/>
      <c r="D144" s="416"/>
      <c r="E144" s="416"/>
      <c r="F144" s="416"/>
      <c r="G144" s="416"/>
      <c r="H144" s="416"/>
      <c r="I144" s="416"/>
      <c r="J144" s="416"/>
      <c r="K144" s="416"/>
      <c r="L144" s="416"/>
      <c r="M144" s="416"/>
      <c r="N144" s="416"/>
      <c r="O144" s="416"/>
      <c r="P144" s="416"/>
      <c r="Q144" s="416"/>
      <c r="R144" s="416"/>
      <c r="S144" s="416"/>
      <c r="T144" s="133"/>
      <c r="V144" s="200" t="s">
        <v>76</v>
      </c>
    </row>
    <row r="145" spans="1:22">
      <c r="A145" s="133"/>
      <c r="B145" s="401" t="s">
        <v>1345</v>
      </c>
      <c r="C145" s="402"/>
      <c r="D145" s="402"/>
      <c r="E145" s="403"/>
      <c r="F145" s="186"/>
      <c r="G145" s="186"/>
      <c r="H145" s="186"/>
      <c r="I145" s="186"/>
      <c r="J145" s="186"/>
      <c r="K145" s="186"/>
      <c r="L145" s="186"/>
      <c r="M145" s="186"/>
      <c r="N145" s="186"/>
      <c r="O145" s="186"/>
      <c r="P145" s="133"/>
      <c r="Q145" s="133"/>
      <c r="R145" s="133"/>
      <c r="S145" s="133"/>
      <c r="T145" s="133"/>
    </row>
    <row r="146" spans="1:22">
      <c r="A146" s="133"/>
      <c r="B146" s="404"/>
      <c r="C146" s="405"/>
      <c r="D146" s="405"/>
      <c r="E146" s="406"/>
      <c r="F146" s="186"/>
      <c r="G146" s="186"/>
      <c r="H146" s="186"/>
      <c r="I146" s="186"/>
      <c r="J146" s="186"/>
      <c r="K146" s="186"/>
      <c r="L146" s="186"/>
      <c r="M146" s="186"/>
      <c r="N146" s="186"/>
      <c r="O146" s="186"/>
      <c r="P146" s="133"/>
      <c r="Q146" s="133"/>
      <c r="R146" s="133"/>
      <c r="S146" s="133"/>
      <c r="T146" s="133"/>
    </row>
    <row r="147" spans="1:22" ht="8.1" customHeight="1">
      <c r="A147" s="133"/>
      <c r="B147" s="186"/>
      <c r="C147" s="186"/>
      <c r="D147" s="186"/>
      <c r="E147" s="186"/>
      <c r="F147" s="186"/>
      <c r="G147" s="186"/>
      <c r="H147" s="186"/>
      <c r="I147" s="186"/>
      <c r="J147" s="186"/>
      <c r="K147" s="186"/>
      <c r="L147" s="186"/>
      <c r="M147" s="186"/>
      <c r="N147" s="186"/>
      <c r="O147" s="186"/>
      <c r="P147" s="133"/>
      <c r="Q147" s="133"/>
      <c r="R147" s="133"/>
      <c r="S147" s="133"/>
      <c r="T147" s="133"/>
    </row>
    <row r="148" spans="1:22">
      <c r="A148" s="133"/>
      <c r="B148" s="206" t="str">
        <f>VLOOKUP(V149,TranslationTable,3,FALSE)</f>
        <v>如果是，请标明物质名称和CAS编号（如果有）</v>
      </c>
      <c r="C148" s="186"/>
      <c r="D148" s="186"/>
      <c r="E148" s="186"/>
      <c r="F148" s="186"/>
      <c r="G148" s="186"/>
      <c r="H148" s="186"/>
      <c r="I148" s="186"/>
      <c r="J148" s="186"/>
      <c r="K148" s="186"/>
      <c r="L148" s="186"/>
      <c r="M148" s="186"/>
      <c r="N148" s="186"/>
      <c r="O148" s="186"/>
      <c r="P148" s="133"/>
      <c r="Q148" s="133"/>
      <c r="R148" s="133"/>
      <c r="S148" s="133"/>
      <c r="T148" s="133"/>
    </row>
    <row r="149" spans="1:22">
      <c r="A149" s="133"/>
      <c r="B149" s="413" t="s">
        <v>77</v>
      </c>
      <c r="C149" s="413"/>
      <c r="D149" s="413"/>
      <c r="E149" s="413"/>
      <c r="F149" s="413"/>
      <c r="G149" s="413"/>
      <c r="H149" s="413"/>
      <c r="I149" s="413"/>
      <c r="J149" s="413"/>
      <c r="K149" s="413"/>
      <c r="L149" s="413"/>
      <c r="M149" s="413"/>
      <c r="N149" s="413"/>
      <c r="O149" s="413"/>
      <c r="P149" s="413"/>
      <c r="Q149" s="413"/>
      <c r="R149" s="413"/>
      <c r="S149" s="413"/>
      <c r="T149" s="133"/>
      <c r="V149" s="153" t="s">
        <v>78</v>
      </c>
    </row>
    <row r="150" spans="1:22">
      <c r="A150" s="133"/>
      <c r="B150" s="207" t="str">
        <f>VLOOKUP(B151,TranslationTable,3,FALSE)</f>
        <v xml:space="preserve">化学文摘号 </v>
      </c>
      <c r="C150" s="186"/>
      <c r="D150" s="186"/>
      <c r="E150" s="186"/>
      <c r="F150" s="186"/>
      <c r="G150" s="186"/>
      <c r="H150" s="186"/>
      <c r="I150" s="499"/>
      <c r="J150" s="500"/>
      <c r="K150" s="500"/>
      <c r="L150" s="500"/>
      <c r="M150" s="500"/>
      <c r="N150" s="500"/>
      <c r="O150" s="500"/>
      <c r="P150" s="500"/>
      <c r="Q150" s="500"/>
      <c r="R150" s="500"/>
      <c r="S150" s="501"/>
      <c r="T150" s="133"/>
    </row>
    <row r="151" spans="1:22">
      <c r="A151" s="133"/>
      <c r="B151" s="208" t="s">
        <v>79</v>
      </c>
      <c r="C151" s="133"/>
      <c r="D151" s="133"/>
      <c r="E151" s="133"/>
      <c r="F151" s="133"/>
      <c r="G151" s="133"/>
      <c r="H151" s="133"/>
      <c r="I151" s="499"/>
      <c r="J151" s="500"/>
      <c r="K151" s="500"/>
      <c r="L151" s="500"/>
      <c r="M151" s="500"/>
      <c r="N151" s="500"/>
      <c r="O151" s="500"/>
      <c r="P151" s="500"/>
      <c r="Q151" s="500"/>
      <c r="R151" s="500"/>
      <c r="S151" s="501"/>
      <c r="T151" s="133"/>
    </row>
    <row r="152" spans="1:22">
      <c r="A152" s="133"/>
      <c r="B152" s="207" t="str">
        <f>VLOOKUP(B153,TranslationTable,3,FALSE)</f>
        <v>成分描述</v>
      </c>
      <c r="C152" s="133"/>
      <c r="D152" s="133"/>
      <c r="E152" s="133"/>
      <c r="F152" s="133"/>
      <c r="G152" s="133"/>
      <c r="H152" s="133"/>
      <c r="I152" s="499"/>
      <c r="J152" s="500"/>
      <c r="K152" s="500"/>
      <c r="L152" s="500"/>
      <c r="M152" s="500"/>
      <c r="N152" s="500"/>
      <c r="O152" s="500"/>
      <c r="P152" s="500"/>
      <c r="Q152" s="500"/>
      <c r="R152" s="500"/>
      <c r="S152" s="501"/>
      <c r="T152" s="133"/>
    </row>
    <row r="153" spans="1:22">
      <c r="A153" s="133"/>
      <c r="B153" s="208" t="s">
        <v>80</v>
      </c>
      <c r="C153" s="133"/>
      <c r="D153" s="133"/>
      <c r="E153" s="133"/>
      <c r="F153" s="133"/>
      <c r="G153" s="133"/>
      <c r="H153" s="133"/>
      <c r="I153" s="499"/>
      <c r="J153" s="500"/>
      <c r="K153" s="500"/>
      <c r="L153" s="500"/>
      <c r="M153" s="500"/>
      <c r="N153" s="500"/>
      <c r="O153" s="500"/>
      <c r="P153" s="500"/>
      <c r="Q153" s="500"/>
      <c r="R153" s="500"/>
      <c r="S153" s="501"/>
      <c r="T153" s="133"/>
    </row>
    <row r="154" spans="1:22" ht="8.1" customHeight="1">
      <c r="A154" s="133"/>
      <c r="B154" s="185"/>
      <c r="C154" s="133"/>
      <c r="D154" s="133"/>
      <c r="E154" s="133"/>
      <c r="F154" s="133"/>
      <c r="G154" s="133"/>
      <c r="H154" s="133"/>
      <c r="I154" s="133"/>
      <c r="J154" s="133"/>
      <c r="K154" s="133"/>
      <c r="L154" s="133"/>
      <c r="M154" s="133"/>
      <c r="N154" s="133"/>
      <c r="O154" s="133"/>
      <c r="P154" s="133"/>
      <c r="Q154" s="133"/>
      <c r="R154" s="133"/>
      <c r="S154" s="133"/>
      <c r="T154" s="133"/>
    </row>
    <row r="155" spans="1:22" ht="30" customHeight="1">
      <c r="A155" s="133"/>
      <c r="B155" s="414" t="str">
        <f>VLOOKUP(B156,TranslationTable,3,FALSE)</f>
        <v>质量中位数空气动力学直径（MMAD），以微米（μm）为单位？</v>
      </c>
      <c r="C155" s="414"/>
      <c r="D155" s="414"/>
      <c r="E155" s="414"/>
      <c r="F155" s="414"/>
      <c r="G155" s="414"/>
      <c r="H155" s="414"/>
      <c r="I155" s="414"/>
      <c r="J155" s="414"/>
      <c r="K155" s="414"/>
      <c r="L155" s="414"/>
      <c r="M155" s="414"/>
      <c r="N155" s="414"/>
      <c r="O155" s="424"/>
      <c r="P155" s="401"/>
      <c r="Q155" s="402"/>
      <c r="R155" s="402"/>
      <c r="S155" s="403"/>
      <c r="T155" s="133"/>
    </row>
    <row r="156" spans="1:22">
      <c r="A156" s="133"/>
      <c r="B156" s="209" t="s">
        <v>81</v>
      </c>
      <c r="C156" s="133"/>
      <c r="D156" s="133"/>
      <c r="E156" s="133"/>
      <c r="F156" s="133"/>
      <c r="G156" s="133"/>
      <c r="H156" s="133"/>
      <c r="I156" s="133"/>
      <c r="J156" s="133"/>
      <c r="K156" s="133"/>
      <c r="L156" s="133"/>
      <c r="M156" s="133"/>
      <c r="N156" s="133"/>
      <c r="O156" s="133"/>
      <c r="P156" s="404"/>
      <c r="Q156" s="405"/>
      <c r="R156" s="405"/>
      <c r="S156" s="406"/>
      <c r="T156" s="133"/>
    </row>
    <row r="157" spans="1:22">
      <c r="A157" s="133"/>
      <c r="B157" s="206" t="str">
        <f>VLOOKUP(B158,TranslationTable,3,FALSE)</f>
        <v>比表面积是多少？（单位为cm2 / g）</v>
      </c>
      <c r="C157" s="133"/>
      <c r="D157" s="133"/>
      <c r="E157" s="133"/>
      <c r="F157" s="133"/>
      <c r="G157" s="133"/>
      <c r="H157" s="133"/>
      <c r="I157" s="133"/>
      <c r="J157" s="133"/>
      <c r="K157" s="133"/>
      <c r="L157" s="133"/>
      <c r="M157" s="133"/>
      <c r="N157" s="133"/>
      <c r="O157" s="133"/>
      <c r="P157" s="401"/>
      <c r="Q157" s="402"/>
      <c r="R157" s="402"/>
      <c r="S157" s="403"/>
      <c r="T157" s="133"/>
    </row>
    <row r="158" spans="1:22">
      <c r="A158" s="133"/>
      <c r="B158" s="209" t="s">
        <v>6915</v>
      </c>
      <c r="C158" s="133"/>
      <c r="D158" s="133"/>
      <c r="E158" s="133"/>
      <c r="F158" s="133"/>
      <c r="G158" s="133"/>
      <c r="H158" s="133"/>
      <c r="I158" s="133"/>
      <c r="J158" s="133"/>
      <c r="K158" s="133"/>
      <c r="L158" s="133"/>
      <c r="M158" s="133"/>
      <c r="N158" s="133"/>
      <c r="O158" s="133"/>
      <c r="P158" s="404"/>
      <c r="Q158" s="405"/>
      <c r="R158" s="405"/>
      <c r="S158" s="406"/>
      <c r="T158" s="133"/>
    </row>
    <row r="159" spans="1:22" ht="15" customHeight="1">
      <c r="A159" s="133"/>
      <c r="B159" s="206" t="str">
        <f>VLOOKUP(B160,TranslationTable,3,FALSE)</f>
        <v>粒度分布是多少？</v>
      </c>
      <c r="C159" s="133"/>
      <c r="D159" s="133"/>
      <c r="E159" s="133"/>
      <c r="F159" s="133"/>
      <c r="G159" s="133"/>
      <c r="H159" s="133"/>
      <c r="I159" s="133"/>
      <c r="J159" s="133"/>
      <c r="K159" s="133"/>
      <c r="L159" s="133"/>
      <c r="M159" s="133"/>
      <c r="N159" s="133"/>
      <c r="O159" s="133"/>
      <c r="P159" s="401"/>
      <c r="Q159" s="402"/>
      <c r="R159" s="402"/>
      <c r="S159" s="403"/>
      <c r="T159" s="133"/>
    </row>
    <row r="160" spans="1:22">
      <c r="A160" s="133"/>
      <c r="B160" s="209" t="s">
        <v>82</v>
      </c>
      <c r="C160" s="133"/>
      <c r="D160" s="133"/>
      <c r="E160" s="133"/>
      <c r="F160" s="133"/>
      <c r="G160" s="133"/>
      <c r="H160" s="133"/>
      <c r="I160" s="133"/>
      <c r="J160" s="133"/>
      <c r="K160" s="133"/>
      <c r="L160" s="133"/>
      <c r="M160" s="133"/>
      <c r="N160" s="133"/>
      <c r="O160" s="133"/>
      <c r="P160" s="404"/>
      <c r="Q160" s="405"/>
      <c r="R160" s="405"/>
      <c r="S160" s="406"/>
      <c r="T160" s="133"/>
    </row>
    <row r="161" spans="1:22" ht="15" customHeight="1">
      <c r="A161" s="133"/>
      <c r="B161" s="206" t="str">
        <f>VLOOKUP(B162,TranslationTable,3,FALSE)</f>
        <v>1至100纳米之间的百分比或分数是多少？</v>
      </c>
      <c r="C161" s="133"/>
      <c r="D161" s="133"/>
      <c r="E161" s="133"/>
      <c r="F161" s="133"/>
      <c r="G161" s="133"/>
      <c r="H161" s="133"/>
      <c r="I161" s="133"/>
      <c r="J161" s="133"/>
      <c r="K161" s="133"/>
      <c r="L161" s="133"/>
      <c r="M161" s="133"/>
      <c r="N161" s="133"/>
      <c r="O161" s="133"/>
      <c r="P161" s="401"/>
      <c r="Q161" s="402"/>
      <c r="R161" s="402"/>
      <c r="S161" s="403"/>
      <c r="T161" s="133"/>
    </row>
    <row r="162" spans="1:22">
      <c r="A162" s="133"/>
      <c r="B162" s="209" t="s">
        <v>83</v>
      </c>
      <c r="C162" s="133"/>
      <c r="D162" s="133"/>
      <c r="E162" s="133"/>
      <c r="F162" s="133"/>
      <c r="G162" s="133"/>
      <c r="H162" s="133"/>
      <c r="I162" s="133"/>
      <c r="J162" s="133"/>
      <c r="K162" s="133"/>
      <c r="L162" s="133"/>
      <c r="M162" s="133"/>
      <c r="N162" s="133"/>
      <c r="O162" s="133"/>
      <c r="P162" s="404"/>
      <c r="Q162" s="405"/>
      <c r="R162" s="405"/>
      <c r="S162" s="406"/>
      <c r="T162" s="133"/>
    </row>
    <row r="163" spans="1:22">
      <c r="A163" s="133"/>
      <c r="B163" s="209"/>
      <c r="C163" s="133"/>
      <c r="D163" s="133"/>
      <c r="E163" s="133"/>
      <c r="F163" s="133"/>
      <c r="G163" s="133"/>
      <c r="H163" s="133"/>
      <c r="I163" s="133"/>
      <c r="J163" s="133"/>
      <c r="K163" s="133"/>
      <c r="L163" s="133"/>
      <c r="M163" s="133"/>
      <c r="N163" s="133"/>
      <c r="O163" s="133"/>
      <c r="P163" s="133"/>
      <c r="Q163" s="133"/>
      <c r="R163" s="133"/>
      <c r="S163" s="133"/>
      <c r="T163" s="133"/>
    </row>
    <row r="164" spans="1:22" ht="15" customHeight="1">
      <c r="A164" s="133"/>
      <c r="B164" s="150" t="str">
        <f>VLOOKUP(B165,TranslationTable,3,FALSE)</f>
        <v>关于纳米颗粒：</v>
      </c>
      <c r="C164" s="133"/>
      <c r="D164" s="133"/>
      <c r="E164" s="133"/>
      <c r="F164" s="133"/>
      <c r="G164" s="133"/>
      <c r="H164" s="133"/>
      <c r="I164" s="133"/>
      <c r="J164" s="133"/>
      <c r="K164" s="133"/>
      <c r="L164" s="133"/>
      <c r="M164" s="133"/>
      <c r="N164" s="133"/>
      <c r="O164" s="133"/>
      <c r="P164" s="133"/>
      <c r="Q164" s="133"/>
      <c r="R164" s="133"/>
      <c r="S164" s="133"/>
      <c r="T164" s="133"/>
    </row>
    <row r="165" spans="1:22">
      <c r="A165" s="133"/>
      <c r="B165" s="185" t="s">
        <v>84</v>
      </c>
      <c r="C165" s="133"/>
      <c r="D165" s="133"/>
      <c r="E165" s="133"/>
      <c r="F165" s="133"/>
      <c r="G165" s="133"/>
      <c r="H165" s="133"/>
      <c r="I165" s="133"/>
      <c r="J165" s="133"/>
      <c r="K165" s="133"/>
      <c r="L165" s="133"/>
      <c r="M165" s="133"/>
      <c r="N165" s="133"/>
      <c r="O165" s="133"/>
      <c r="P165" s="133"/>
      <c r="Q165" s="133"/>
      <c r="R165" s="133"/>
      <c r="S165" s="133"/>
      <c r="T165" s="133"/>
    </row>
    <row r="166" spans="1:22" ht="15" customHeight="1">
      <c r="A166" s="133"/>
      <c r="B166" s="206" t="str">
        <f>VLOOKUP(B167,TranslationTable,3,FALSE)</f>
        <v>材料的尺寸是多少？</v>
      </c>
      <c r="C166" s="133"/>
      <c r="D166" s="133"/>
      <c r="E166" s="133"/>
      <c r="F166" s="133"/>
      <c r="G166" s="133"/>
      <c r="H166" s="133"/>
      <c r="I166" s="133"/>
      <c r="J166" s="133"/>
      <c r="K166" s="133"/>
      <c r="L166" s="133"/>
      <c r="M166" s="133"/>
      <c r="N166" s="133"/>
      <c r="O166" s="133"/>
      <c r="P166" s="401"/>
      <c r="Q166" s="402"/>
      <c r="R166" s="402"/>
      <c r="S166" s="403"/>
      <c r="T166" s="133"/>
    </row>
    <row r="167" spans="1:22">
      <c r="A167" s="133"/>
      <c r="B167" s="209" t="s">
        <v>85</v>
      </c>
      <c r="C167" s="133"/>
      <c r="D167" s="133"/>
      <c r="E167" s="133"/>
      <c r="F167" s="133"/>
      <c r="G167" s="133"/>
      <c r="H167" s="133"/>
      <c r="I167" s="133"/>
      <c r="J167" s="133"/>
      <c r="K167" s="133"/>
      <c r="L167" s="133"/>
      <c r="M167" s="133"/>
      <c r="N167" s="133"/>
      <c r="O167" s="133"/>
      <c r="P167" s="404"/>
      <c r="Q167" s="405"/>
      <c r="R167" s="405"/>
      <c r="S167" s="406"/>
      <c r="T167" s="133"/>
    </row>
    <row r="168" spans="1:22" ht="15" customHeight="1">
      <c r="A168" s="133"/>
      <c r="B168" s="206" t="str">
        <f>VLOOKUP(B169,TranslationTable,3,FALSE)</f>
        <v>长宽比是多少？</v>
      </c>
      <c r="C168" s="133"/>
      <c r="D168" s="133"/>
      <c r="E168" s="133"/>
      <c r="F168" s="133"/>
      <c r="G168" s="133"/>
      <c r="H168" s="133"/>
      <c r="I168" s="133"/>
      <c r="J168" s="133"/>
      <c r="K168" s="133"/>
      <c r="L168" s="133"/>
      <c r="M168" s="133"/>
      <c r="N168" s="133"/>
      <c r="O168" s="133"/>
      <c r="P168" s="401"/>
      <c r="Q168" s="402"/>
      <c r="R168" s="402"/>
      <c r="S168" s="403"/>
      <c r="T168" s="133"/>
    </row>
    <row r="169" spans="1:22">
      <c r="A169" s="133"/>
      <c r="B169" s="209" t="s">
        <v>86</v>
      </c>
      <c r="C169" s="133"/>
      <c r="D169" s="133"/>
      <c r="E169" s="133"/>
      <c r="F169" s="133"/>
      <c r="G169" s="133"/>
      <c r="H169" s="133"/>
      <c r="I169" s="133"/>
      <c r="J169" s="133"/>
      <c r="K169" s="133"/>
      <c r="L169" s="133"/>
      <c r="M169" s="133"/>
      <c r="N169" s="133"/>
      <c r="O169" s="133"/>
      <c r="P169" s="404"/>
      <c r="Q169" s="405"/>
      <c r="R169" s="405"/>
      <c r="S169" s="406"/>
      <c r="T169" s="133"/>
    </row>
    <row r="170" spans="1:22">
      <c r="A170" s="133"/>
      <c r="B170" s="206" t="str">
        <f>VLOOKUP(B171,TranslationTable,3,FALSE)</f>
        <v>粒子的形状是什么？</v>
      </c>
      <c r="C170" s="133"/>
      <c r="D170" s="133"/>
      <c r="E170" s="133"/>
      <c r="F170" s="133"/>
      <c r="G170" s="133"/>
      <c r="H170" s="133"/>
      <c r="I170" s="133"/>
      <c r="J170" s="133"/>
      <c r="K170" s="133"/>
      <c r="L170" s="133"/>
      <c r="M170" s="133"/>
      <c r="N170" s="133"/>
      <c r="O170" s="133"/>
      <c r="P170" s="401" t="s">
        <v>1345</v>
      </c>
      <c r="Q170" s="402"/>
      <c r="R170" s="402"/>
      <c r="S170" s="403"/>
      <c r="T170" s="133"/>
    </row>
    <row r="171" spans="1:22" ht="30" customHeight="1">
      <c r="A171" s="133"/>
      <c r="B171" s="209" t="s">
        <v>87</v>
      </c>
      <c r="C171" s="133"/>
      <c r="D171" s="133"/>
      <c r="E171" s="133"/>
      <c r="F171" s="133"/>
      <c r="G171" s="133"/>
      <c r="H171" s="133"/>
      <c r="I171" s="133"/>
      <c r="J171" s="133"/>
      <c r="K171" s="133"/>
      <c r="L171" s="133"/>
      <c r="M171" s="133"/>
      <c r="N171" s="133"/>
      <c r="O171" s="133"/>
      <c r="P171" s="404"/>
      <c r="Q171" s="405"/>
      <c r="R171" s="405"/>
      <c r="S171" s="406"/>
      <c r="T171" s="133"/>
    </row>
    <row r="172" spans="1:22" ht="15" customHeight="1">
      <c r="A172" s="133"/>
      <c r="B172" s="210" t="str">
        <f>VLOOKUP(B173,TranslationTable,3,FALSE)</f>
        <v>如果选择其他，请描述粒子形状：</v>
      </c>
      <c r="C172" s="133"/>
      <c r="D172" s="133"/>
      <c r="E172" s="133"/>
      <c r="F172" s="133"/>
      <c r="G172" s="133"/>
      <c r="H172" s="133"/>
      <c r="I172" s="133"/>
      <c r="J172" s="133"/>
      <c r="K172" s="133"/>
      <c r="L172" s="133"/>
      <c r="M172" s="133"/>
      <c r="N172" s="133"/>
      <c r="O172" s="133"/>
      <c r="P172" s="401"/>
      <c r="Q172" s="402"/>
      <c r="R172" s="402"/>
      <c r="S172" s="403"/>
      <c r="T172" s="133"/>
      <c r="V172" s="153" t="str">
        <f>IF(ISNUMBER(SEARCH("*other*",P170)),"1","")</f>
        <v/>
      </c>
    </row>
    <row r="173" spans="1:22">
      <c r="A173" s="133"/>
      <c r="B173" s="211" t="s">
        <v>88</v>
      </c>
      <c r="C173" s="133"/>
      <c r="D173" s="133"/>
      <c r="E173" s="133"/>
      <c r="F173" s="133"/>
      <c r="G173" s="133"/>
      <c r="H173" s="133"/>
      <c r="I173" s="133"/>
      <c r="J173" s="133"/>
      <c r="K173" s="133"/>
      <c r="L173" s="133"/>
      <c r="M173" s="133"/>
      <c r="N173" s="133"/>
      <c r="O173" s="133"/>
      <c r="P173" s="404"/>
      <c r="Q173" s="405"/>
      <c r="R173" s="405"/>
      <c r="S173" s="406"/>
      <c r="T173" s="133"/>
    </row>
    <row r="174" spans="1:22" ht="45" customHeight="1">
      <c r="A174" s="133"/>
      <c r="B174" s="414" t="str">
        <f>VLOOKUP(B175,TranslationTable,3,FALSE)</f>
        <v>材料是粒子（未结合），聚集（强烈结合或融合）还是团聚（弱结合）？</v>
      </c>
      <c r="C174" s="414"/>
      <c r="D174" s="414"/>
      <c r="E174" s="414"/>
      <c r="F174" s="414"/>
      <c r="G174" s="414"/>
      <c r="H174" s="414"/>
      <c r="I174" s="414"/>
      <c r="J174" s="414"/>
      <c r="K174" s="414"/>
      <c r="L174" s="414"/>
      <c r="M174" s="414"/>
      <c r="N174" s="414"/>
      <c r="O174" s="424"/>
      <c r="P174" s="401" t="s">
        <v>1345</v>
      </c>
      <c r="Q174" s="402"/>
      <c r="R174" s="402"/>
      <c r="S174" s="403"/>
      <c r="T174" s="133"/>
    </row>
    <row r="175" spans="1:22" ht="28.15" customHeight="1">
      <c r="A175" s="133"/>
      <c r="B175" s="415" t="s">
        <v>89</v>
      </c>
      <c r="C175" s="415"/>
      <c r="D175" s="415"/>
      <c r="E175" s="415"/>
      <c r="F175" s="415"/>
      <c r="G175" s="415"/>
      <c r="H175" s="415"/>
      <c r="I175" s="415"/>
      <c r="J175" s="415"/>
      <c r="K175" s="415"/>
      <c r="L175" s="415"/>
      <c r="M175" s="415"/>
      <c r="N175" s="415"/>
      <c r="O175" s="472"/>
      <c r="P175" s="404"/>
      <c r="Q175" s="405"/>
      <c r="R175" s="405"/>
      <c r="S175" s="406"/>
      <c r="T175" s="133"/>
    </row>
    <row r="176" spans="1:22" ht="30" customHeight="1">
      <c r="A176" s="133"/>
      <c r="B176" s="414" t="str">
        <f>VLOOKUP(B177,TranslationTable,3,FALSE)</f>
        <v>材料的粉尘水平是多少（可能释放到空气中）？</v>
      </c>
      <c r="C176" s="414"/>
      <c r="D176" s="414"/>
      <c r="E176" s="414"/>
      <c r="F176" s="414"/>
      <c r="G176" s="414"/>
      <c r="H176" s="414"/>
      <c r="I176" s="414"/>
      <c r="J176" s="414"/>
      <c r="K176" s="414"/>
      <c r="L176" s="414"/>
      <c r="M176" s="414"/>
      <c r="N176" s="414"/>
      <c r="O176" s="424"/>
      <c r="P176" s="401" t="s">
        <v>1345</v>
      </c>
      <c r="Q176" s="402"/>
      <c r="R176" s="402"/>
      <c r="S176" s="403"/>
      <c r="T176" s="133"/>
    </row>
    <row r="177" spans="1:22">
      <c r="A177" s="133"/>
      <c r="B177" s="209" t="s">
        <v>90</v>
      </c>
      <c r="C177" s="133"/>
      <c r="D177" s="133"/>
      <c r="E177" s="133"/>
      <c r="F177" s="133"/>
      <c r="G177" s="133"/>
      <c r="H177" s="133"/>
      <c r="I177" s="133"/>
      <c r="J177" s="133"/>
      <c r="K177" s="133"/>
      <c r="L177" s="133"/>
      <c r="M177" s="133"/>
      <c r="N177" s="133"/>
      <c r="O177" s="133"/>
      <c r="P177" s="404"/>
      <c r="Q177" s="405"/>
      <c r="R177" s="405"/>
      <c r="S177" s="406"/>
      <c r="T177" s="133"/>
    </row>
    <row r="178" spans="1:22">
      <c r="A178" s="133"/>
      <c r="B178" s="206" t="str">
        <f>VLOOKUP(B179,TranslationTable,3,FALSE)</f>
        <v>描述粒子的表面处理：</v>
      </c>
      <c r="C178" s="133"/>
      <c r="D178" s="133"/>
      <c r="E178" s="133"/>
      <c r="F178" s="133"/>
      <c r="G178" s="133"/>
      <c r="H178" s="133"/>
      <c r="I178" s="133"/>
      <c r="J178" s="133"/>
      <c r="K178" s="133"/>
      <c r="L178" s="133"/>
      <c r="M178" s="133"/>
      <c r="N178" s="133"/>
      <c r="O178" s="133"/>
      <c r="P178" s="401" t="s">
        <v>1345</v>
      </c>
      <c r="Q178" s="402"/>
      <c r="R178" s="402"/>
      <c r="S178" s="403"/>
      <c r="T178" s="133"/>
    </row>
    <row r="179" spans="1:22" ht="30" customHeight="1">
      <c r="A179" s="133"/>
      <c r="B179" s="209" t="s">
        <v>91</v>
      </c>
      <c r="C179" s="133"/>
      <c r="D179" s="133"/>
      <c r="E179" s="133"/>
      <c r="F179" s="133"/>
      <c r="G179" s="133"/>
      <c r="H179" s="133"/>
      <c r="I179" s="133"/>
      <c r="J179" s="133"/>
      <c r="K179" s="133"/>
      <c r="L179" s="133"/>
      <c r="M179" s="133"/>
      <c r="N179" s="133"/>
      <c r="O179" s="133"/>
      <c r="P179" s="404"/>
      <c r="Q179" s="405"/>
      <c r="R179" s="405"/>
      <c r="S179" s="406"/>
      <c r="T179" s="133"/>
    </row>
    <row r="180" spans="1:22" ht="15" customHeight="1">
      <c r="A180" s="133"/>
      <c r="B180" s="210" t="str">
        <f>VLOOKUP(B181,TranslationTable,3,FALSE)</f>
        <v>如果选择其他，请描述粒子的表面处理：</v>
      </c>
      <c r="C180" s="133"/>
      <c r="D180" s="133"/>
      <c r="E180" s="133"/>
      <c r="F180" s="133"/>
      <c r="G180" s="133"/>
      <c r="H180" s="133"/>
      <c r="I180" s="133"/>
      <c r="J180" s="133"/>
      <c r="K180" s="133"/>
      <c r="L180" s="133"/>
      <c r="M180" s="133"/>
      <c r="N180" s="133"/>
      <c r="O180" s="133"/>
      <c r="P180" s="401"/>
      <c r="Q180" s="402"/>
      <c r="R180" s="402"/>
      <c r="S180" s="403"/>
      <c r="T180" s="133"/>
      <c r="V180" s="153" t="str">
        <f>IF(ISNUMBER(SEARCH("*other*",P178)),"1","")</f>
        <v/>
      </c>
    </row>
    <row r="181" spans="1:22">
      <c r="A181" s="133"/>
      <c r="B181" s="211" t="s">
        <v>92</v>
      </c>
      <c r="C181" s="133"/>
      <c r="D181" s="133"/>
      <c r="E181" s="133"/>
      <c r="F181" s="133"/>
      <c r="G181" s="133"/>
      <c r="H181" s="133"/>
      <c r="I181" s="133"/>
      <c r="J181" s="133"/>
      <c r="K181" s="133"/>
      <c r="L181" s="133"/>
      <c r="M181" s="133"/>
      <c r="N181" s="133"/>
      <c r="O181" s="133"/>
      <c r="P181" s="404"/>
      <c r="Q181" s="405"/>
      <c r="R181" s="405"/>
      <c r="S181" s="406"/>
      <c r="T181" s="133"/>
    </row>
    <row r="182" spans="1:22" ht="45.2" customHeight="1">
      <c r="A182" s="133"/>
      <c r="B182" s="414" t="str">
        <f>VLOOKUP(B183,TranslationTable,3,FALSE)</f>
        <v>用来测量粒度分布的方法是什么？</v>
      </c>
      <c r="C182" s="414"/>
      <c r="D182" s="414"/>
      <c r="E182" s="414"/>
      <c r="F182" s="414"/>
      <c r="G182" s="414"/>
      <c r="H182" s="414"/>
      <c r="I182" s="414"/>
      <c r="J182" s="414"/>
      <c r="K182" s="414"/>
      <c r="L182" s="414"/>
      <c r="M182" s="414"/>
      <c r="N182" s="414"/>
      <c r="O182" s="424"/>
      <c r="P182" s="401" t="s">
        <v>1345</v>
      </c>
      <c r="Q182" s="402"/>
      <c r="R182" s="402"/>
      <c r="S182" s="403"/>
      <c r="T182" s="133"/>
    </row>
    <row r="183" spans="1:22" ht="30" customHeight="1">
      <c r="A183" s="133"/>
      <c r="B183" s="209" t="s">
        <v>93</v>
      </c>
      <c r="C183" s="133"/>
      <c r="D183" s="133"/>
      <c r="E183" s="133"/>
      <c r="F183" s="133"/>
      <c r="G183" s="133"/>
      <c r="H183" s="133"/>
      <c r="I183" s="133"/>
      <c r="J183" s="133"/>
      <c r="K183" s="133"/>
      <c r="L183" s="133"/>
      <c r="M183" s="133"/>
      <c r="N183" s="133"/>
      <c r="O183" s="133"/>
      <c r="P183" s="404"/>
      <c r="Q183" s="405"/>
      <c r="R183" s="405"/>
      <c r="S183" s="406"/>
      <c r="T183" s="133"/>
    </row>
    <row r="184" spans="1:22" ht="15" customHeight="1">
      <c r="A184" s="133"/>
      <c r="B184" s="210" t="str">
        <f>VLOOKUP(B185,TranslationTable,3,FALSE)</f>
        <v>如果选择其他，请描述分析：</v>
      </c>
      <c r="C184" s="133"/>
      <c r="D184" s="133"/>
      <c r="E184" s="133"/>
      <c r="F184" s="133"/>
      <c r="G184" s="133"/>
      <c r="H184" s="133"/>
      <c r="I184" s="133"/>
      <c r="J184" s="133"/>
      <c r="K184" s="133"/>
      <c r="L184" s="133"/>
      <c r="M184" s="133"/>
      <c r="N184" s="133"/>
      <c r="O184" s="133"/>
      <c r="P184" s="401"/>
      <c r="Q184" s="402"/>
      <c r="R184" s="402"/>
      <c r="S184" s="403"/>
      <c r="T184" s="133"/>
      <c r="V184" s="153" t="str">
        <f>IF(ISNUMBER(SEARCH("*other*",P182)),"1","")</f>
        <v/>
      </c>
    </row>
    <row r="185" spans="1:22">
      <c r="A185" s="133"/>
      <c r="B185" s="211" t="s">
        <v>94</v>
      </c>
      <c r="C185" s="133"/>
      <c r="D185" s="133"/>
      <c r="E185" s="133"/>
      <c r="F185" s="133"/>
      <c r="G185" s="133"/>
      <c r="H185" s="133"/>
      <c r="I185" s="133"/>
      <c r="J185" s="133"/>
      <c r="K185" s="133"/>
      <c r="L185" s="133"/>
      <c r="M185" s="133"/>
      <c r="N185" s="133"/>
      <c r="O185" s="133"/>
      <c r="P185" s="404"/>
      <c r="Q185" s="405"/>
      <c r="R185" s="405"/>
      <c r="S185" s="406"/>
      <c r="T185" s="133"/>
    </row>
    <row r="186" spans="1:22">
      <c r="A186" s="133"/>
      <c r="B186" s="206" t="str">
        <f>VLOOKUP(B187,TranslationTable,3,FALSE)</f>
        <v>分析之前是否形成了稳定的分散体？</v>
      </c>
      <c r="C186" s="133"/>
      <c r="D186" s="133"/>
      <c r="E186" s="133"/>
      <c r="F186" s="133"/>
      <c r="G186" s="133"/>
      <c r="H186" s="133"/>
      <c r="I186" s="133"/>
      <c r="J186" s="133"/>
      <c r="K186" s="133"/>
      <c r="L186" s="133"/>
      <c r="M186" s="133"/>
      <c r="N186" s="133"/>
      <c r="O186" s="133"/>
      <c r="P186" s="401" t="s">
        <v>1345</v>
      </c>
      <c r="Q186" s="402"/>
      <c r="R186" s="402"/>
      <c r="S186" s="403"/>
      <c r="T186" s="133"/>
    </row>
    <row r="187" spans="1:22">
      <c r="A187" s="133"/>
      <c r="B187" s="209" t="s">
        <v>95</v>
      </c>
      <c r="C187" s="133"/>
      <c r="D187" s="133"/>
      <c r="E187" s="133"/>
      <c r="F187" s="133"/>
      <c r="G187" s="133"/>
      <c r="H187" s="133"/>
      <c r="I187" s="133"/>
      <c r="J187" s="133"/>
      <c r="K187" s="133"/>
      <c r="L187" s="133"/>
      <c r="M187" s="133"/>
      <c r="N187" s="133"/>
      <c r="O187" s="133"/>
      <c r="P187" s="404"/>
      <c r="Q187" s="405"/>
      <c r="R187" s="405"/>
      <c r="S187" s="406"/>
      <c r="T187" s="133"/>
    </row>
    <row r="188" spans="1:22">
      <c r="A188" s="133"/>
      <c r="B188" s="206" t="str">
        <f>VLOOKUP(B189,TranslationTable,3,FALSE)</f>
        <v>用什么方法测量成分？</v>
      </c>
      <c r="C188" s="133"/>
      <c r="D188" s="133"/>
      <c r="E188" s="133"/>
      <c r="F188" s="133"/>
      <c r="G188" s="133"/>
      <c r="H188" s="133"/>
      <c r="I188" s="133"/>
      <c r="J188" s="133"/>
      <c r="K188" s="133"/>
      <c r="L188" s="133"/>
      <c r="M188" s="133"/>
      <c r="N188" s="133"/>
      <c r="O188" s="133"/>
      <c r="P188" s="401" t="s">
        <v>1345</v>
      </c>
      <c r="Q188" s="402"/>
      <c r="R188" s="402"/>
      <c r="S188" s="403"/>
      <c r="T188" s="133"/>
    </row>
    <row r="189" spans="1:22" ht="75" customHeight="1">
      <c r="A189" s="133"/>
      <c r="B189" s="209" t="s">
        <v>96</v>
      </c>
      <c r="C189" s="133"/>
      <c r="D189" s="133"/>
      <c r="E189" s="133"/>
      <c r="F189" s="133"/>
      <c r="G189" s="133"/>
      <c r="H189" s="133"/>
      <c r="I189" s="133"/>
      <c r="J189" s="133"/>
      <c r="K189" s="133"/>
      <c r="L189" s="133"/>
      <c r="M189" s="133"/>
      <c r="N189" s="133"/>
      <c r="O189" s="133"/>
      <c r="P189" s="404"/>
      <c r="Q189" s="405"/>
      <c r="R189" s="405"/>
      <c r="S189" s="406"/>
      <c r="T189" s="133"/>
    </row>
    <row r="190" spans="1:22" ht="15" customHeight="1">
      <c r="A190" s="133"/>
      <c r="B190" s="210" t="str">
        <f>VLOOKUP(B191,TranslationTable,3,FALSE)</f>
        <v>如果选择其他，请描述分析：</v>
      </c>
      <c r="C190" s="133"/>
      <c r="D190" s="133"/>
      <c r="E190" s="133"/>
      <c r="F190" s="133"/>
      <c r="G190" s="133"/>
      <c r="H190" s="133"/>
      <c r="I190" s="133"/>
      <c r="J190" s="133"/>
      <c r="K190" s="133"/>
      <c r="L190" s="133"/>
      <c r="M190" s="133"/>
      <c r="N190" s="133"/>
      <c r="O190" s="133"/>
      <c r="P190" s="401"/>
      <c r="Q190" s="402"/>
      <c r="R190" s="402"/>
      <c r="S190" s="403"/>
      <c r="T190" s="133"/>
      <c r="V190" s="153" t="str">
        <f>IF(ISNUMBER(SEARCH("*other*",P188)),"1","")</f>
        <v/>
      </c>
    </row>
    <row r="191" spans="1:22">
      <c r="A191" s="133"/>
      <c r="B191" s="211" t="s">
        <v>94</v>
      </c>
      <c r="C191" s="133"/>
      <c r="D191" s="133"/>
      <c r="E191" s="133"/>
      <c r="F191" s="133"/>
      <c r="G191" s="133"/>
      <c r="H191" s="133"/>
      <c r="I191" s="133"/>
      <c r="J191" s="133"/>
      <c r="K191" s="133"/>
      <c r="L191" s="133"/>
      <c r="M191" s="133"/>
      <c r="N191" s="133"/>
      <c r="O191" s="133"/>
      <c r="P191" s="404"/>
      <c r="Q191" s="405"/>
      <c r="R191" s="405"/>
      <c r="S191" s="406"/>
      <c r="T191" s="133"/>
    </row>
    <row r="192" spans="1:22" ht="18">
      <c r="A192" s="135"/>
      <c r="B192" s="364" t="str">
        <f>VLOOKUP(B193,TranslationTable,3,FALSE)</f>
        <v>微粒子</v>
      </c>
      <c r="C192" s="364"/>
      <c r="D192" s="364"/>
      <c r="E192" s="364"/>
      <c r="F192" s="364"/>
      <c r="G192" s="364"/>
      <c r="H192" s="364"/>
      <c r="I192" s="364"/>
      <c r="J192" s="364"/>
      <c r="K192" s="364"/>
      <c r="L192" s="364"/>
      <c r="M192" s="364"/>
      <c r="N192" s="364"/>
      <c r="O192" s="364"/>
      <c r="P192" s="364"/>
      <c r="Q192" s="364"/>
      <c r="R192" s="364"/>
      <c r="S192" s="364"/>
      <c r="T192" s="152"/>
    </row>
    <row r="193" spans="1:22">
      <c r="A193" s="135"/>
      <c r="B193" s="365" t="s">
        <v>6639</v>
      </c>
      <c r="C193" s="365"/>
      <c r="D193" s="365"/>
      <c r="E193" s="365"/>
      <c r="F193" s="365"/>
      <c r="G193" s="365"/>
      <c r="H193" s="365"/>
      <c r="I193" s="365"/>
      <c r="J193" s="365"/>
      <c r="K193" s="365"/>
      <c r="L193" s="365"/>
      <c r="M193" s="365"/>
      <c r="N193" s="365"/>
      <c r="O193" s="365"/>
      <c r="P193" s="365"/>
      <c r="Q193" s="365"/>
      <c r="R193" s="365"/>
      <c r="S193" s="365"/>
      <c r="T193" s="154"/>
    </row>
    <row r="194" spans="1:22" ht="15.75">
      <c r="A194" s="133"/>
      <c r="B194" s="359" t="str">
        <f>VLOOKUP(B195,TranslationTable,3,FALSE)</f>
        <v>微粒的定义（EU）</v>
      </c>
      <c r="C194" s="359"/>
      <c r="D194" s="359"/>
      <c r="E194" s="359"/>
      <c r="F194" s="359"/>
      <c r="G194" s="359"/>
      <c r="H194" s="359"/>
      <c r="I194" s="359"/>
      <c r="J194" s="359"/>
      <c r="K194" s="359"/>
      <c r="L194" s="359"/>
      <c r="M194" s="359"/>
      <c r="N194" s="359"/>
      <c r="O194" s="359"/>
      <c r="P194" s="359"/>
      <c r="Q194" s="359"/>
      <c r="R194" s="359"/>
      <c r="S194" s="359"/>
      <c r="T194" s="133"/>
    </row>
    <row r="195" spans="1:22">
      <c r="A195" s="133"/>
      <c r="B195" s="212" t="s">
        <v>6670</v>
      </c>
      <c r="C195" s="133"/>
      <c r="D195" s="133"/>
      <c r="E195" s="133"/>
      <c r="F195" s="133"/>
      <c r="G195" s="133"/>
      <c r="H195" s="133"/>
      <c r="I195" s="133"/>
      <c r="J195" s="133"/>
      <c r="K195" s="133"/>
      <c r="L195" s="133"/>
      <c r="M195" s="133"/>
      <c r="N195" s="133"/>
      <c r="O195" s="133"/>
      <c r="P195" s="133"/>
      <c r="Q195" s="133"/>
      <c r="R195" s="133"/>
      <c r="S195" s="133"/>
      <c r="T195" s="133"/>
    </row>
    <row r="196" spans="1:22" ht="6.95" customHeight="1">
      <c r="A196" s="133"/>
      <c r="B196" s="150"/>
      <c r="C196" s="133"/>
      <c r="D196" s="133"/>
      <c r="E196" s="133"/>
      <c r="F196" s="133"/>
      <c r="G196" s="133"/>
      <c r="H196" s="133"/>
      <c r="I196" s="133"/>
      <c r="J196" s="133"/>
      <c r="K196" s="133"/>
      <c r="L196" s="133"/>
      <c r="M196" s="133"/>
      <c r="N196" s="133"/>
      <c r="O196" s="133"/>
      <c r="P196" s="133"/>
      <c r="Q196" s="133"/>
      <c r="R196" s="133"/>
      <c r="S196" s="133"/>
      <c r="T196" s="133"/>
    </row>
    <row r="197" spans="1:22">
      <c r="A197" s="133"/>
      <c r="B197" s="425" t="str">
        <f>VLOOKUP(B198,TranslationTable,3,FALSE)</f>
        <v>合成聚合物微粒：</v>
      </c>
      <c r="C197" s="425"/>
      <c r="D197" s="425"/>
      <c r="E197" s="425"/>
      <c r="F197" s="425"/>
      <c r="G197" s="425"/>
      <c r="H197" s="425"/>
      <c r="I197" s="425"/>
      <c r="J197" s="425"/>
      <c r="K197" s="425"/>
      <c r="L197" s="425"/>
      <c r="M197" s="425"/>
      <c r="N197" s="425"/>
      <c r="O197" s="425"/>
      <c r="P197" s="425"/>
      <c r="Q197" s="425"/>
      <c r="R197" s="425"/>
      <c r="S197" s="425"/>
      <c r="T197" s="133"/>
    </row>
    <row r="198" spans="1:22">
      <c r="A198" s="133"/>
      <c r="B198" s="209" t="s">
        <v>6641</v>
      </c>
      <c r="C198" s="133"/>
      <c r="D198" s="133"/>
      <c r="E198" s="133"/>
      <c r="F198" s="133"/>
      <c r="G198" s="133"/>
      <c r="H198" s="133"/>
      <c r="I198" s="133"/>
      <c r="J198" s="133"/>
      <c r="K198" s="133"/>
      <c r="L198" s="133"/>
      <c r="M198" s="133"/>
      <c r="N198" s="133"/>
      <c r="O198" s="133"/>
      <c r="P198" s="133"/>
      <c r="Q198" s="133"/>
      <c r="R198" s="133"/>
      <c r="S198" s="133"/>
      <c r="T198" s="133"/>
    </row>
    <row r="199" spans="1:22">
      <c r="A199" s="133"/>
      <c r="B199" s="425" t="str">
        <f>VLOOKUP(B200,TranslationTable,3,FALSE)</f>
        <v>满足下列条件之一的固体聚合物:</v>
      </c>
      <c r="C199" s="425"/>
      <c r="D199" s="425"/>
      <c r="E199" s="425"/>
      <c r="F199" s="425"/>
      <c r="G199" s="425"/>
      <c r="H199" s="425"/>
      <c r="I199" s="425"/>
      <c r="J199" s="425"/>
      <c r="K199" s="425"/>
      <c r="L199" s="425"/>
      <c r="M199" s="425"/>
      <c r="N199" s="425"/>
      <c r="O199" s="425"/>
      <c r="P199" s="425"/>
      <c r="Q199" s="425"/>
      <c r="R199" s="425"/>
      <c r="S199" s="425"/>
      <c r="T199" s="133"/>
    </row>
    <row r="200" spans="1:22" ht="14.25" customHeight="1">
      <c r="A200" s="133"/>
      <c r="B200" s="209" t="s">
        <v>6642</v>
      </c>
      <c r="C200" s="209"/>
      <c r="D200" s="209"/>
      <c r="E200" s="209"/>
      <c r="F200" s="209"/>
      <c r="G200" s="209"/>
      <c r="H200" s="209"/>
      <c r="I200" s="209"/>
      <c r="J200" s="209"/>
      <c r="K200" s="209"/>
      <c r="L200" s="209"/>
      <c r="M200" s="209"/>
      <c r="N200" s="209"/>
      <c r="O200" s="209"/>
      <c r="P200" s="209"/>
      <c r="Q200" s="209"/>
      <c r="R200" s="209"/>
      <c r="S200" s="209"/>
      <c r="T200" s="133"/>
    </row>
    <row r="201" spans="1:22" s="215" customFormat="1" ht="30" customHeight="1">
      <c r="A201" s="213"/>
      <c r="B201" s="192"/>
      <c r="C201" s="214" t="s">
        <v>6646</v>
      </c>
      <c r="D201" s="397" t="str">
        <f>VLOOKUP(D202,TranslationTable,3,FALSE)</f>
        <v>包含在颗粒中，且按重量计至少占该颗粒的1%;或在颗粒上建立连续的表面涂层;</v>
      </c>
      <c r="E201" s="397"/>
      <c r="F201" s="397"/>
      <c r="G201" s="397"/>
      <c r="H201" s="397"/>
      <c r="I201" s="397"/>
      <c r="J201" s="397"/>
      <c r="K201" s="397"/>
      <c r="L201" s="397"/>
      <c r="M201" s="397"/>
      <c r="N201" s="397"/>
      <c r="O201" s="397"/>
      <c r="P201" s="397"/>
      <c r="Q201" s="397"/>
      <c r="R201" s="397"/>
      <c r="S201" s="397"/>
      <c r="T201" s="213"/>
      <c r="V201" s="216"/>
    </row>
    <row r="202" spans="1:22" s="215" customFormat="1" ht="30" customHeight="1">
      <c r="A202" s="213"/>
      <c r="B202" s="213"/>
      <c r="C202" s="217" t="s">
        <v>6646</v>
      </c>
      <c r="D202" s="399" t="s">
        <v>6643</v>
      </c>
      <c r="E202" s="399"/>
      <c r="F202" s="399"/>
      <c r="G202" s="399"/>
      <c r="H202" s="399"/>
      <c r="I202" s="399"/>
      <c r="J202" s="399"/>
      <c r="K202" s="399"/>
      <c r="L202" s="399"/>
      <c r="M202" s="399"/>
      <c r="N202" s="399"/>
      <c r="O202" s="399"/>
      <c r="P202" s="399"/>
      <c r="Q202" s="399"/>
      <c r="R202" s="399"/>
      <c r="S202" s="399"/>
      <c r="T202" s="213"/>
      <c r="V202" s="216"/>
    </row>
    <row r="203" spans="1:22" ht="30" customHeight="1">
      <c r="A203" s="133"/>
      <c r="B203" s="218"/>
      <c r="C203" s="219" t="s">
        <v>6647</v>
      </c>
      <c r="D203" s="471" t="str">
        <f>VLOOKUP(D204,TranslationTable,3,FALSE)</f>
        <v>满足下列条件之一，(a)点提及的质量百分比至少为1%的颗粒</v>
      </c>
      <c r="E203" s="471"/>
      <c r="F203" s="471"/>
      <c r="G203" s="471"/>
      <c r="H203" s="471"/>
      <c r="I203" s="471"/>
      <c r="J203" s="471"/>
      <c r="K203" s="471"/>
      <c r="L203" s="471"/>
      <c r="M203" s="471"/>
      <c r="N203" s="471"/>
      <c r="O203" s="471"/>
      <c r="P203" s="471"/>
      <c r="Q203" s="471"/>
      <c r="R203" s="471"/>
      <c r="S203" s="471"/>
      <c r="T203" s="133"/>
    </row>
    <row r="204" spans="1:22" ht="14.25" customHeight="1">
      <c r="A204" s="133"/>
      <c r="B204" s="220"/>
      <c r="C204" s="221" t="s">
        <v>6647</v>
      </c>
      <c r="D204" s="209" t="s">
        <v>6650</v>
      </c>
      <c r="E204" s="209"/>
      <c r="F204" s="209"/>
      <c r="G204" s="209"/>
      <c r="H204" s="209"/>
      <c r="I204" s="209"/>
      <c r="J204" s="209"/>
      <c r="K204" s="209"/>
      <c r="L204" s="209"/>
      <c r="M204" s="209"/>
      <c r="N204" s="209"/>
      <c r="O204" s="209"/>
      <c r="P204" s="209"/>
      <c r="Q204" s="209"/>
      <c r="R204" s="209"/>
      <c r="S204" s="209"/>
      <c r="T204" s="133"/>
    </row>
    <row r="205" spans="1:22">
      <c r="A205" s="133"/>
      <c r="B205" s="218"/>
      <c r="C205" s="222"/>
      <c r="D205" s="222" t="s">
        <v>6648</v>
      </c>
      <c r="E205" s="425" t="str">
        <f>VLOOKUP(E206,TranslationTable,3,FALSE)</f>
        <v>颗粒的所有尺寸均小于等于5mm</v>
      </c>
      <c r="F205" s="425"/>
      <c r="G205" s="425"/>
      <c r="H205" s="425"/>
      <c r="I205" s="425"/>
      <c r="J205" s="425"/>
      <c r="K205" s="425"/>
      <c r="L205" s="425"/>
      <c r="M205" s="425"/>
      <c r="N205" s="425"/>
      <c r="O205" s="425"/>
      <c r="P205" s="425"/>
      <c r="Q205" s="425"/>
      <c r="R205" s="425"/>
      <c r="S205" s="425"/>
      <c r="T205" s="133"/>
    </row>
    <row r="206" spans="1:22" ht="14.25" customHeight="1">
      <c r="A206" s="133"/>
      <c r="B206" s="220"/>
      <c r="C206" s="220"/>
      <c r="D206" s="209" t="s">
        <v>6648</v>
      </c>
      <c r="E206" s="209" t="s">
        <v>6644</v>
      </c>
      <c r="F206" s="209"/>
      <c r="G206" s="209"/>
      <c r="H206" s="209"/>
      <c r="I206" s="209"/>
      <c r="J206" s="209"/>
      <c r="K206" s="209"/>
      <c r="L206" s="209"/>
      <c r="M206" s="209"/>
      <c r="N206" s="209"/>
      <c r="O206" s="209"/>
      <c r="P206" s="209"/>
      <c r="Q206" s="209"/>
      <c r="R206" s="209"/>
      <c r="S206" s="209"/>
      <c r="T206" s="133"/>
    </row>
    <row r="207" spans="1:22" ht="30" customHeight="1">
      <c r="A207" s="133"/>
      <c r="B207" s="218"/>
      <c r="C207" s="218"/>
      <c r="D207" s="223" t="s">
        <v>6649</v>
      </c>
      <c r="E207" s="471" t="str">
        <f>VLOOKUP(E208,TranslationTable,3,FALSE)</f>
        <v>颗粒长度小于等于15mm，长径比大于3。</v>
      </c>
      <c r="F207" s="471"/>
      <c r="G207" s="471"/>
      <c r="H207" s="471"/>
      <c r="I207" s="471"/>
      <c r="J207" s="471"/>
      <c r="K207" s="471"/>
      <c r="L207" s="471"/>
      <c r="M207" s="471"/>
      <c r="N207" s="471"/>
      <c r="O207" s="471"/>
      <c r="P207" s="471"/>
      <c r="Q207" s="471"/>
      <c r="R207" s="471"/>
      <c r="S207" s="471"/>
      <c r="T207" s="133"/>
    </row>
    <row r="208" spans="1:22" ht="30" customHeight="1">
      <c r="A208" s="133"/>
      <c r="B208" s="220"/>
      <c r="C208" s="220"/>
      <c r="D208" s="209" t="s">
        <v>6649</v>
      </c>
      <c r="E208" s="399" t="s">
        <v>6645</v>
      </c>
      <c r="F208" s="399"/>
      <c r="G208" s="399"/>
      <c r="H208" s="399"/>
      <c r="I208" s="399"/>
      <c r="J208" s="399"/>
      <c r="K208" s="399"/>
      <c r="L208" s="399"/>
      <c r="M208" s="399"/>
      <c r="N208" s="399"/>
      <c r="O208" s="399"/>
      <c r="P208" s="399"/>
      <c r="Q208" s="399"/>
      <c r="R208" s="399"/>
      <c r="S208" s="399"/>
      <c r="T208" s="133"/>
    </row>
    <row r="209" spans="1:22" ht="14.25" customHeight="1">
      <c r="A209" s="133"/>
      <c r="B209" s="471" t="str">
        <f>VLOOKUP(B210,TranslationTable,3,FALSE)</f>
        <v>这种材料是否含有一种被认为是微粒的物质?</v>
      </c>
      <c r="C209" s="471"/>
      <c r="D209" s="471"/>
      <c r="E209" s="471"/>
      <c r="F209" s="471"/>
      <c r="G209" s="471"/>
      <c r="H209" s="471"/>
      <c r="I209" s="471"/>
      <c r="J209" s="471"/>
      <c r="K209" s="471"/>
      <c r="L209" s="471"/>
      <c r="M209" s="471"/>
      <c r="N209" s="471"/>
      <c r="O209" s="468" t="s">
        <v>1345</v>
      </c>
      <c r="P209" s="469"/>
      <c r="Q209" s="469"/>
      <c r="R209" s="469"/>
      <c r="S209" s="470"/>
      <c r="T209" s="133"/>
    </row>
    <row r="210" spans="1:22">
      <c r="A210" s="133"/>
      <c r="B210" s="416" t="s">
        <v>6640</v>
      </c>
      <c r="C210" s="416"/>
      <c r="D210" s="416"/>
      <c r="E210" s="416"/>
      <c r="F210" s="416"/>
      <c r="G210" s="416"/>
      <c r="H210" s="416"/>
      <c r="I210" s="416"/>
      <c r="J210" s="416"/>
      <c r="K210" s="416"/>
      <c r="L210" s="416"/>
      <c r="M210" s="416"/>
      <c r="N210" s="416"/>
      <c r="O210" s="465"/>
      <c r="P210" s="466"/>
      <c r="Q210" s="466"/>
      <c r="R210" s="466"/>
      <c r="S210" s="467"/>
      <c r="T210" s="133"/>
    </row>
    <row r="211" spans="1:22" ht="6.95" customHeight="1">
      <c r="A211" s="133"/>
      <c r="B211" s="186"/>
      <c r="C211" s="186"/>
      <c r="D211" s="186"/>
      <c r="E211" s="186"/>
      <c r="F211" s="186"/>
      <c r="G211" s="186"/>
      <c r="H211" s="186"/>
      <c r="I211" s="186"/>
      <c r="J211" s="186"/>
      <c r="K211" s="186"/>
      <c r="L211" s="186"/>
      <c r="M211" s="186"/>
      <c r="N211" s="186"/>
      <c r="O211" s="224"/>
      <c r="P211" s="224"/>
      <c r="Q211" s="224"/>
      <c r="R211" s="224"/>
      <c r="S211" s="224"/>
      <c r="T211" s="133"/>
    </row>
    <row r="212" spans="1:22">
      <c r="A212" s="133"/>
      <c r="B212" s="425" t="str">
        <f>VLOOKUP(B213,TranslationTable,3,FALSE)</f>
        <v>请在上面选择。</v>
      </c>
      <c r="C212" s="425"/>
      <c r="D212" s="425"/>
      <c r="E212" s="425"/>
      <c r="F212" s="425"/>
      <c r="G212" s="425"/>
      <c r="H212" s="425"/>
      <c r="I212" s="425"/>
      <c r="J212" s="425"/>
      <c r="K212" s="425"/>
      <c r="L212" s="425"/>
      <c r="M212" s="425"/>
      <c r="N212" s="425"/>
      <c r="O212" s="425"/>
      <c r="P212" s="425"/>
      <c r="Q212" s="425"/>
      <c r="R212" s="425"/>
      <c r="S212" s="425"/>
      <c r="T212" s="133"/>
    </row>
    <row r="213" spans="1:22">
      <c r="A213" s="133"/>
      <c r="B213" s="133" t="str">
        <f>VLOOKUP(O209,Table20[[Translation Concatenate]:[Number]],3,FALSE)</f>
        <v>Please make a selection above.</v>
      </c>
      <c r="C213" s="133"/>
      <c r="D213" s="133"/>
      <c r="E213" s="133"/>
      <c r="F213" s="133"/>
      <c r="G213" s="133"/>
      <c r="H213" s="133"/>
      <c r="I213" s="133"/>
      <c r="J213" s="133"/>
      <c r="K213" s="133"/>
      <c r="L213" s="133"/>
      <c r="M213" s="133"/>
      <c r="N213" s="133"/>
      <c r="O213" s="133"/>
      <c r="P213" s="133"/>
      <c r="Q213" s="133"/>
      <c r="R213" s="133"/>
      <c r="S213" s="133"/>
      <c r="T213" s="133"/>
      <c r="V213" s="153">
        <f>VLOOKUP(O209,Table20[[Translation Concatenate]:[Number]],6,FALSE)</f>
        <v>3</v>
      </c>
    </row>
    <row r="214" spans="1:22" ht="6.95" customHeight="1">
      <c r="A214" s="133"/>
      <c r="B214" s="133"/>
      <c r="C214" s="133"/>
      <c r="D214" s="133"/>
      <c r="E214" s="133"/>
      <c r="F214" s="133"/>
      <c r="G214" s="133"/>
      <c r="H214" s="133"/>
      <c r="I214" s="133"/>
      <c r="J214" s="133"/>
      <c r="K214" s="133"/>
      <c r="L214" s="133"/>
      <c r="M214" s="133"/>
      <c r="N214" s="133"/>
      <c r="O214" s="133"/>
      <c r="P214" s="133"/>
      <c r="Q214" s="133"/>
      <c r="R214" s="133"/>
      <c r="S214" s="133"/>
      <c r="T214" s="133"/>
    </row>
    <row r="215" spans="1:22" ht="30" customHeight="1">
      <c r="A215" s="133"/>
      <c r="B215" s="397" t="str">
        <f>VLOOKUP(B216,TranslationTable,3,FALSE)</f>
        <v>请提供微粒聚合物的通用名称：</v>
      </c>
      <c r="C215" s="397"/>
      <c r="D215" s="397"/>
      <c r="E215" s="397"/>
      <c r="F215" s="397"/>
      <c r="G215" s="397"/>
      <c r="H215" s="397"/>
      <c r="I215" s="397"/>
      <c r="J215" s="397"/>
      <c r="K215" s="397"/>
      <c r="L215" s="397"/>
      <c r="M215" s="397"/>
      <c r="N215" s="397"/>
      <c r="O215" s="133"/>
      <c r="P215" s="225"/>
      <c r="Q215" s="225"/>
      <c r="R215" s="225"/>
      <c r="S215" s="225"/>
      <c r="T215" s="133"/>
    </row>
    <row r="216" spans="1:22">
      <c r="A216" s="133"/>
      <c r="B216" s="416" t="s">
        <v>6651</v>
      </c>
      <c r="C216" s="416"/>
      <c r="D216" s="416"/>
      <c r="E216" s="416"/>
      <c r="F216" s="416"/>
      <c r="G216" s="416"/>
      <c r="H216" s="416"/>
      <c r="I216" s="416"/>
      <c r="J216" s="416"/>
      <c r="K216" s="416"/>
      <c r="L216" s="416"/>
      <c r="M216" s="416"/>
      <c r="N216" s="416"/>
      <c r="O216" s="225"/>
      <c r="P216" s="225"/>
      <c r="Q216" s="225"/>
      <c r="R216" s="225"/>
      <c r="S216" s="225"/>
      <c r="T216" s="133"/>
    </row>
    <row r="217" spans="1:22" ht="71.25" customHeight="1">
      <c r="A217" s="133"/>
      <c r="B217" s="473" t="s">
        <v>1344</v>
      </c>
      <c r="C217" s="474"/>
      <c r="D217" s="474"/>
      <c r="E217" s="474"/>
      <c r="F217" s="474"/>
      <c r="G217" s="474"/>
      <c r="H217" s="474"/>
      <c r="I217" s="474"/>
      <c r="J217" s="474"/>
      <c r="K217" s="474"/>
      <c r="L217" s="474"/>
      <c r="M217" s="474"/>
      <c r="N217" s="474"/>
      <c r="O217" s="474"/>
      <c r="P217" s="474"/>
      <c r="Q217" s="474"/>
      <c r="R217" s="474"/>
      <c r="S217" s="475"/>
      <c r="T217" s="133"/>
    </row>
    <row r="218" spans="1:22" ht="30" customHeight="1">
      <c r="A218" s="133"/>
      <c r="B218" s="397" t="str">
        <f>VLOOKUP(B219,TranslationTable,3,FALSE)</f>
        <v>如果选择了其它，请提供微粒的描述：</v>
      </c>
      <c r="C218" s="397"/>
      <c r="D218" s="397"/>
      <c r="E218" s="397"/>
      <c r="F218" s="397"/>
      <c r="G218" s="397"/>
      <c r="H218" s="397"/>
      <c r="I218" s="397"/>
      <c r="J218" s="397"/>
      <c r="K218" s="397"/>
      <c r="L218" s="397"/>
      <c r="M218" s="397"/>
      <c r="N218" s="397"/>
      <c r="O218" s="462"/>
      <c r="P218" s="463"/>
      <c r="Q218" s="463"/>
      <c r="R218" s="463"/>
      <c r="S218" s="464"/>
      <c r="T218" s="133"/>
    </row>
    <row r="219" spans="1:22" ht="30" customHeight="1">
      <c r="A219" s="133"/>
      <c r="B219" s="399" t="s">
        <v>6664</v>
      </c>
      <c r="C219" s="399"/>
      <c r="D219" s="399"/>
      <c r="E219" s="399"/>
      <c r="F219" s="399"/>
      <c r="G219" s="399"/>
      <c r="H219" s="399"/>
      <c r="I219" s="399"/>
      <c r="J219" s="399"/>
      <c r="K219" s="399"/>
      <c r="L219" s="399"/>
      <c r="M219" s="399"/>
      <c r="N219" s="399"/>
      <c r="O219" s="465"/>
      <c r="P219" s="466"/>
      <c r="Q219" s="466"/>
      <c r="R219" s="466"/>
      <c r="S219" s="467"/>
      <c r="T219" s="133"/>
    </row>
    <row r="220" spans="1:22" ht="30" customHeight="1">
      <c r="A220" s="133"/>
      <c r="B220" s="397" t="str">
        <f>VLOOKUP(B221,TranslationTable,3,FALSE)</f>
        <v>请提供所售商品中微粒物质的重量百分比：</v>
      </c>
      <c r="C220" s="397"/>
      <c r="D220" s="397"/>
      <c r="E220" s="397"/>
      <c r="F220" s="397"/>
      <c r="G220" s="397"/>
      <c r="H220" s="397"/>
      <c r="I220" s="397"/>
      <c r="J220" s="397"/>
      <c r="K220" s="397"/>
      <c r="L220" s="397"/>
      <c r="M220" s="397"/>
      <c r="N220" s="397"/>
      <c r="O220" s="468"/>
      <c r="P220" s="469"/>
      <c r="Q220" s="469"/>
      <c r="R220" s="469"/>
      <c r="S220" s="470"/>
      <c r="T220" s="133"/>
    </row>
    <row r="221" spans="1:22" ht="30" customHeight="1">
      <c r="A221" s="133"/>
      <c r="B221" s="399" t="s">
        <v>6666</v>
      </c>
      <c r="C221" s="399"/>
      <c r="D221" s="399"/>
      <c r="E221" s="399"/>
      <c r="F221" s="399"/>
      <c r="G221" s="399"/>
      <c r="H221" s="399"/>
      <c r="I221" s="399"/>
      <c r="J221" s="399"/>
      <c r="K221" s="399"/>
      <c r="L221" s="399"/>
      <c r="M221" s="399"/>
      <c r="N221" s="399"/>
      <c r="O221" s="465"/>
      <c r="P221" s="466"/>
      <c r="Q221" s="466"/>
      <c r="R221" s="466"/>
      <c r="S221" s="467"/>
      <c r="T221" s="133"/>
    </row>
    <row r="222" spans="1:22">
      <c r="A222" s="133"/>
      <c r="B222" s="133"/>
      <c r="C222" s="133"/>
      <c r="D222" s="133"/>
      <c r="E222" s="133"/>
      <c r="F222" s="133"/>
      <c r="G222" s="133"/>
      <c r="H222" s="133"/>
      <c r="I222" s="133"/>
      <c r="J222" s="133"/>
      <c r="K222" s="133"/>
      <c r="L222" s="133"/>
      <c r="M222" s="133"/>
      <c r="N222" s="133"/>
      <c r="O222" s="133"/>
      <c r="P222" s="133"/>
      <c r="Q222" s="133"/>
      <c r="R222" s="133"/>
      <c r="S222" s="133"/>
      <c r="T222" s="133"/>
    </row>
    <row r="224" spans="1:22" ht="15" customHeight="1"/>
    <row r="226" ht="6.95" customHeight="1"/>
    <row r="227" ht="15" customHeight="1"/>
    <row r="229" ht="14.45" customHeight="1"/>
    <row r="230" ht="14.45" customHeight="1"/>
    <row r="234" ht="14.45" customHeight="1"/>
    <row r="235" ht="14.45" customHeight="1"/>
  </sheetData>
  <sheetProtection algorithmName="SHA-512" hashValue="YugxdC16XUosnUno0DDM5tj4u3G8pO7DmlW0yq2azVXwL9NPmpIBGnSF0ufCO0Zvza6uBFbJCE6CwryEU1lO1g==" saltValue="rvAQn+ok9puN6+F7WQBLeA==" spinCount="100000" sheet="1" selectLockedCells="1"/>
  <mergeCells count="163">
    <mergeCell ref="B209:N209"/>
    <mergeCell ref="O209:S210"/>
    <mergeCell ref="B215:N215"/>
    <mergeCell ref="B216:N216"/>
    <mergeCell ref="I150:S151"/>
    <mergeCell ref="I152:S153"/>
    <mergeCell ref="C119:S119"/>
    <mergeCell ref="C120:N121"/>
    <mergeCell ref="O120:S121"/>
    <mergeCell ref="C123:S123"/>
    <mergeCell ref="C124:S124"/>
    <mergeCell ref="C125:N126"/>
    <mergeCell ref="O125:S126"/>
    <mergeCell ref="C137:N137"/>
    <mergeCell ref="O137:S138"/>
    <mergeCell ref="C138:N138"/>
    <mergeCell ref="C128:N128"/>
    <mergeCell ref="O128:S129"/>
    <mergeCell ref="C129:N129"/>
    <mergeCell ref="C131:S131"/>
    <mergeCell ref="C132:S132"/>
    <mergeCell ref="C134:N134"/>
    <mergeCell ref="O134:S135"/>
    <mergeCell ref="C135:N135"/>
    <mergeCell ref="C109:S109"/>
    <mergeCell ref="C110:N111"/>
    <mergeCell ref="O110:S111"/>
    <mergeCell ref="C113:S113"/>
    <mergeCell ref="C114:S114"/>
    <mergeCell ref="C118:S118"/>
    <mergeCell ref="C101:S101"/>
    <mergeCell ref="C102:S102"/>
    <mergeCell ref="C103:N104"/>
    <mergeCell ref="O103:S104"/>
    <mergeCell ref="C106:S106"/>
    <mergeCell ref="C107:S107"/>
    <mergeCell ref="C108:S108"/>
    <mergeCell ref="C115:N116"/>
    <mergeCell ref="O115:S116"/>
    <mergeCell ref="C94:S94"/>
    <mergeCell ref="C95:S95"/>
    <mergeCell ref="C96:N97"/>
    <mergeCell ref="O96:S97"/>
    <mergeCell ref="C99:S99"/>
    <mergeCell ref="C100:S100"/>
    <mergeCell ref="C80:N80"/>
    <mergeCell ref="O79:S80"/>
    <mergeCell ref="C82:S82"/>
    <mergeCell ref="C81:S81"/>
    <mergeCell ref="C84:N84"/>
    <mergeCell ref="O84:S85"/>
    <mergeCell ref="C85:N85"/>
    <mergeCell ref="C90:S90"/>
    <mergeCell ref="C89:S89"/>
    <mergeCell ref="C86:S86"/>
    <mergeCell ref="C87:S87"/>
    <mergeCell ref="B219:N219"/>
    <mergeCell ref="B221:N221"/>
    <mergeCell ref="O218:S219"/>
    <mergeCell ref="B218:N218"/>
    <mergeCell ref="O220:S221"/>
    <mergeCell ref="B220:N220"/>
    <mergeCell ref="B174:O174"/>
    <mergeCell ref="B176:O176"/>
    <mergeCell ref="D201:S201"/>
    <mergeCell ref="D203:S203"/>
    <mergeCell ref="E205:S205"/>
    <mergeCell ref="E207:S207"/>
    <mergeCell ref="B210:N210"/>
    <mergeCell ref="B192:S192"/>
    <mergeCell ref="B193:S193"/>
    <mergeCell ref="B194:S194"/>
    <mergeCell ref="B197:S197"/>
    <mergeCell ref="B199:S199"/>
    <mergeCell ref="D202:S202"/>
    <mergeCell ref="E208:S208"/>
    <mergeCell ref="B175:O175"/>
    <mergeCell ref="B182:O182"/>
    <mergeCell ref="B217:S217"/>
    <mergeCell ref="B212:S212"/>
    <mergeCell ref="I29:O30"/>
    <mergeCell ref="P29:S30"/>
    <mergeCell ref="P15:S16"/>
    <mergeCell ref="P17:S18"/>
    <mergeCell ref="P42:S42"/>
    <mergeCell ref="P47:S48"/>
    <mergeCell ref="P188:S189"/>
    <mergeCell ref="P190:S191"/>
    <mergeCell ref="P178:S179"/>
    <mergeCell ref="P180:S181"/>
    <mergeCell ref="P182:S183"/>
    <mergeCell ref="P184:S185"/>
    <mergeCell ref="P186:S187"/>
    <mergeCell ref="P168:S169"/>
    <mergeCell ref="P170:S171"/>
    <mergeCell ref="P172:S173"/>
    <mergeCell ref="P174:S175"/>
    <mergeCell ref="P176:S177"/>
    <mergeCell ref="B63:S63"/>
    <mergeCell ref="B64:S65"/>
    <mergeCell ref="P159:S160"/>
    <mergeCell ref="P161:S162"/>
    <mergeCell ref="P166:S167"/>
    <mergeCell ref="K49:O50"/>
    <mergeCell ref="A4:T4"/>
    <mergeCell ref="B9:S9"/>
    <mergeCell ref="A3:P3"/>
    <mergeCell ref="B10:S10"/>
    <mergeCell ref="I11:O11"/>
    <mergeCell ref="I12:O12"/>
    <mergeCell ref="P11:S11"/>
    <mergeCell ref="P12:S12"/>
    <mergeCell ref="I27:O28"/>
    <mergeCell ref="P13:S14"/>
    <mergeCell ref="P27:S28"/>
    <mergeCell ref="A2:Q2"/>
    <mergeCell ref="B141:S141"/>
    <mergeCell ref="P21:S22"/>
    <mergeCell ref="P23:S24"/>
    <mergeCell ref="I13:O14"/>
    <mergeCell ref="I15:O16"/>
    <mergeCell ref="I17:O18"/>
    <mergeCell ref="I21:O22"/>
    <mergeCell ref="I23:O24"/>
    <mergeCell ref="C73:N73"/>
    <mergeCell ref="K47:O48"/>
    <mergeCell ref="P43:S44"/>
    <mergeCell ref="P45:S46"/>
    <mergeCell ref="I31:O32"/>
    <mergeCell ref="B140:S140"/>
    <mergeCell ref="I33:O34"/>
    <mergeCell ref="P31:R32"/>
    <mergeCell ref="P33:R34"/>
    <mergeCell ref="P36:S37"/>
    <mergeCell ref="A6:T6"/>
    <mergeCell ref="B39:S39"/>
    <mergeCell ref="B40:S40"/>
    <mergeCell ref="P41:S41"/>
    <mergeCell ref="C76:N76"/>
    <mergeCell ref="B54:S55"/>
    <mergeCell ref="K43:O44"/>
    <mergeCell ref="K45:O46"/>
    <mergeCell ref="B67:N67"/>
    <mergeCell ref="B68:N68"/>
    <mergeCell ref="B52:S52"/>
    <mergeCell ref="P157:S158"/>
    <mergeCell ref="O67:S68"/>
    <mergeCell ref="B149:S149"/>
    <mergeCell ref="P155:S156"/>
    <mergeCell ref="B70:N70"/>
    <mergeCell ref="B71:N71"/>
    <mergeCell ref="B144:S144"/>
    <mergeCell ref="O73:S74"/>
    <mergeCell ref="O76:S77"/>
    <mergeCell ref="C77:N77"/>
    <mergeCell ref="B143:S143"/>
    <mergeCell ref="C74:N74"/>
    <mergeCell ref="B145:E146"/>
    <mergeCell ref="B62:S62"/>
    <mergeCell ref="B155:O155"/>
    <mergeCell ref="C79:N79"/>
    <mergeCell ref="C92:S92"/>
    <mergeCell ref="C93:S93"/>
  </mergeCells>
  <conditionalFormatting sqref="A4">
    <cfRule type="containsText" dxfId="53" priority="35" operator="containsText" text="January 00 1900">
      <formula>NOT(ISERROR(SEARCH("January 00 1900",A4)))</formula>
    </cfRule>
    <cfRule type="cellIs" dxfId="52" priority="36" operator="equal">
      <formula>0</formula>
    </cfRule>
  </conditionalFormatting>
  <conditionalFormatting sqref="A64">
    <cfRule type="containsText" dxfId="51" priority="26" operator="containsText" text=", , January 00 1900">
      <formula>NOT(ISERROR(SEARCH(", , January 00 1900",A64)))</formula>
    </cfRule>
  </conditionalFormatting>
  <conditionalFormatting sqref="B172">
    <cfRule type="expression" dxfId="50" priority="20">
      <formula>$V$172="1"</formula>
    </cfRule>
  </conditionalFormatting>
  <conditionalFormatting sqref="B173">
    <cfRule type="expression" dxfId="49" priority="17">
      <formula>$V$172="1"</formula>
    </cfRule>
  </conditionalFormatting>
  <conditionalFormatting sqref="B180">
    <cfRule type="expression" dxfId="48" priority="19">
      <formula>$V$180="1"</formula>
    </cfRule>
  </conditionalFormatting>
  <conditionalFormatting sqref="B181">
    <cfRule type="expression" dxfId="47" priority="16">
      <formula>$V$180="1"</formula>
    </cfRule>
  </conditionalFormatting>
  <conditionalFormatting sqref="B184">
    <cfRule type="expression" dxfId="46" priority="18">
      <formula>$V$184="1"</formula>
    </cfRule>
  </conditionalFormatting>
  <conditionalFormatting sqref="B185">
    <cfRule type="expression" dxfId="45" priority="13">
      <formula>$V$184="1"</formula>
    </cfRule>
  </conditionalFormatting>
  <conditionalFormatting sqref="B190">
    <cfRule type="expression" dxfId="44" priority="14">
      <formula>$V$190="1"</formula>
    </cfRule>
  </conditionalFormatting>
  <conditionalFormatting sqref="B191">
    <cfRule type="expression" dxfId="43" priority="15">
      <formula>$V$190="1"</formula>
    </cfRule>
  </conditionalFormatting>
  <conditionalFormatting sqref="B213">
    <cfRule type="expression" dxfId="42" priority="8">
      <formula>$O$163="No"</formula>
    </cfRule>
  </conditionalFormatting>
  <conditionalFormatting sqref="B213:B214">
    <cfRule type="expression" dxfId="41" priority="9">
      <formula>$O$163="Yes"</formula>
    </cfRule>
    <cfRule type="containsText" dxfId="40" priority="10" operator="containsText" text="Please make a selection">
      <formula>NOT(ISERROR(SEARCH("Please make a selection",B213)))</formula>
    </cfRule>
  </conditionalFormatting>
  <conditionalFormatting sqref="B215:N215 P215:S215 B216:S216 B217 B218:S221">
    <cfRule type="expression" dxfId="39" priority="1">
      <formula>$V$213=3</formula>
    </cfRule>
    <cfRule type="expression" dxfId="38" priority="2">
      <formula>$V$213=2</formula>
    </cfRule>
  </conditionalFormatting>
  <conditionalFormatting sqref="B216:N216 B217 O218 B219:N219 O220 B221:N221">
    <cfRule type="expression" dxfId="37" priority="11">
      <formula>$O$163="No"</formula>
    </cfRule>
    <cfRule type="expression" dxfId="36" priority="12">
      <formula>$O$163="Select from List"</formula>
    </cfRule>
  </conditionalFormatting>
  <conditionalFormatting sqref="B212:S213">
    <cfRule type="expression" dxfId="35" priority="3">
      <formula>$V$213=2</formula>
    </cfRule>
    <cfRule type="expression" dxfId="34" priority="4">
      <formula>$V$213=1</formula>
    </cfRule>
    <cfRule type="expression" dxfId="33" priority="5">
      <formula>$V$213=3</formula>
    </cfRule>
  </conditionalFormatting>
  <conditionalFormatting sqref="H25">
    <cfRule type="expression" dxfId="32" priority="28">
      <formula>$H25=0</formula>
    </cfRule>
  </conditionalFormatting>
  <conditionalFormatting sqref="H25:I26">
    <cfRule type="expression" dxfId="31" priority="29">
      <formula>($H25=0)</formula>
    </cfRule>
  </conditionalFormatting>
  <conditionalFormatting sqref="H19:S19">
    <cfRule type="expression" dxfId="30" priority="31">
      <formula>($H19=0)</formula>
    </cfRule>
  </conditionalFormatting>
  <conditionalFormatting sqref="I20:O20">
    <cfRule type="expression" dxfId="29" priority="27">
      <formula>($H20=0)</formula>
    </cfRule>
  </conditionalFormatting>
  <conditionalFormatting sqref="P172:S173">
    <cfRule type="expression" dxfId="28" priority="25">
      <formula>$V$172&lt;&gt;"1"</formula>
    </cfRule>
  </conditionalFormatting>
  <conditionalFormatting sqref="P180:S181">
    <cfRule type="expression" dxfId="27" priority="24">
      <formula>$V$180&lt;&gt;"1"</formula>
    </cfRule>
  </conditionalFormatting>
  <conditionalFormatting sqref="P184:S185">
    <cfRule type="expression" dxfId="26" priority="23">
      <formula>$V$184&lt;&gt;"1"</formula>
    </cfRule>
  </conditionalFormatting>
  <conditionalFormatting sqref="P190:S191">
    <cfRule type="expression" dxfId="25" priority="22">
      <formula>$V$190&lt;&gt;"1"</formula>
    </cfRule>
  </conditionalFormatting>
  <dataValidations count="7">
    <dataValidation type="decimal" operator="greaterThan" allowBlank="1" showInputMessage="1" showErrorMessage="1" sqref="J20:O20 J26:O26 I13:O14" xr:uid="{00000000-0002-0000-0200-000000000000}">
      <formula1>0</formula1>
    </dataValidation>
    <dataValidation type="decimal" operator="greaterThanOrEqual" allowBlank="1" showInputMessage="1" showErrorMessage="1" sqref="I27:O28 I44:J44" xr:uid="{00000000-0002-0000-0200-000001000000}">
      <formula1>-500</formula1>
    </dataValidation>
    <dataValidation type="decimal" operator="greaterThanOrEqual" allowBlank="1" showInputMessage="1" showErrorMessage="1" sqref="I15:O18 I21:O24" xr:uid="{00000000-0002-0000-0200-000002000000}">
      <formula1>0</formula1>
    </dataValidation>
    <dataValidation type="list" allowBlank="1" showInputMessage="1" showErrorMessage="1" sqref="P170:S171" xr:uid="{00000000-0002-0000-0200-000003000000}">
      <formula1>DropDownNanoShapeTRANS</formula1>
    </dataValidation>
    <dataValidation type="list" allowBlank="1" showInputMessage="1" showErrorMessage="1" sqref="P174:S175" xr:uid="{00000000-0002-0000-0200-000004000000}">
      <formula1>DropDownNanoBondTRANS</formula1>
    </dataValidation>
    <dataValidation type="list" allowBlank="1" showInputMessage="1" showErrorMessage="1" sqref="P176:S177" xr:uid="{00000000-0002-0000-0200-000005000000}">
      <formula1>DropDownNanoDustTRANS</formula1>
    </dataValidation>
    <dataValidation type="decimal" allowBlank="1" showInputMessage="1" showErrorMessage="1" sqref="O73" xr:uid="{00000000-0002-0000-0200-000006000000}">
      <formula1>0</formula1>
      <formula2>100000</formula2>
    </dataValidation>
  </dataValidations>
  <hyperlinks>
    <hyperlink ref="A6" r:id="rId1" display="http://corporate.ppg.com/Purchasing/Raw-Material-Introduction-Process.aspx" xr:uid="{00000000-0004-0000-0200-000000000000}"/>
    <hyperlink ref="A6:T6" r:id="rId2" display="https://procurement.ppg.com/Raw-Material-Introduction" xr:uid="{E7191B8B-66D0-4EA0-9B9E-7572CD04EA2C}"/>
  </hyperlinks>
  <printOptions horizontalCentered="1"/>
  <pageMargins left="0.25" right="0.25" top="0.5" bottom="0.25" header="0.3" footer="0.3"/>
  <pageSetup scale="93" fitToHeight="0" orientation="portrait" r:id="rId3"/>
  <rowBreaks count="4" manualBreakCount="4">
    <brk id="38" max="16383" man="1"/>
    <brk id="83" max="16383" man="1"/>
    <brk id="181" max="16383" man="1"/>
    <brk id="214" max="16383" man="1"/>
  </rowBreaks>
  <drawing r:id="rId4"/>
  <legacyDrawing r:id="rId5"/>
  <oleObjects>
    <mc:AlternateContent xmlns:mc="http://schemas.openxmlformats.org/markup-compatibility/2006">
      <mc:Choice Requires="x14">
        <oleObject progId="Document" dvAspect="DVASPECT_ICON" shapeId="20517" r:id="rId6">
          <objectPr defaultSize="0" r:id="rId7">
            <anchor moveWithCells="1">
              <from>
                <xdr:col>7</xdr:col>
                <xdr:colOff>285750</xdr:colOff>
                <xdr:row>58</xdr:row>
                <xdr:rowOff>66675</xdr:rowOff>
              </from>
              <to>
                <xdr:col>9</xdr:col>
                <xdr:colOff>171450</xdr:colOff>
                <xdr:row>60</xdr:row>
                <xdr:rowOff>123825</xdr:rowOff>
              </to>
            </anchor>
          </objectPr>
        </oleObject>
      </mc:Choice>
      <mc:Fallback>
        <oleObject progId="Document" dvAspect="DVASPECT_ICON" shapeId="20517" r:id="rId6"/>
      </mc:Fallback>
    </mc:AlternateContent>
  </oleObject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7000000}">
          <x14:formula1>
            <xm:f>Dropdowns!$D$99:$D$101</xm:f>
          </x14:formula1>
          <xm:sqref>K49:O50 B145:E146 P36:S37 P186:S187 O128:S129 O209:S211 O79:S80 O67:S68</xm:sqref>
        </x14:dataValidation>
        <x14:dataValidation type="list" allowBlank="1" showInputMessage="1" showErrorMessage="1" xr:uid="{00000000-0002-0000-0200-000008000000}">
          <x14:formula1>
            <xm:f>Dropdowns!$D$167:$D$185</xm:f>
          </x14:formula1>
          <xm:sqref>P178:S179</xm:sqref>
        </x14:dataValidation>
        <x14:dataValidation type="list" allowBlank="1" showInputMessage="1" showErrorMessage="1" xr:uid="{00000000-0002-0000-0200-000009000000}">
          <x14:formula1>
            <xm:f>Dropdowns!$D$56:$D$58</xm:f>
          </x14:formula1>
          <xm:sqref>I29:O30</xm:sqref>
        </x14:dataValidation>
        <x14:dataValidation type="list" allowBlank="1" showInputMessage="1" showErrorMessage="1" xr:uid="{00000000-0002-0000-0200-00000A000000}">
          <x14:formula1>
            <xm:f>Dropdowns!$D$86:$D$89</xm:f>
          </x14:formula1>
          <xm:sqref>P47:S48</xm:sqref>
        </x14:dataValidation>
        <x14:dataValidation type="list" allowBlank="1" showInputMessage="1" showErrorMessage="1" xr:uid="{00000000-0002-0000-0200-00000B000000}">
          <x14:formula1>
            <xm:f>Dropdowns!$D$48:$D$52</xm:f>
          </x14:formula1>
          <xm:sqref>P13:S14</xm:sqref>
        </x14:dataValidation>
        <x14:dataValidation type="list" allowBlank="1" showInputMessage="1" showErrorMessage="1" xr:uid="{00000000-0002-0000-0200-00000C000000}">
          <x14:formula1>
            <xm:f>Dropdowns!$D$93:$D$95</xm:f>
          </x14:formula1>
          <xm:sqref>P27:S28 P43:S46 O110:S111</xm:sqref>
        </x14:dataValidation>
        <x14:dataValidation type="list" allowBlank="1" showInputMessage="1" showErrorMessage="1" xr:uid="{00000000-0002-0000-0200-00000D000000}">
          <x14:formula1>
            <xm:f>Dropdowns!$D$68:$D$75</xm:f>
          </x14:formula1>
          <xm:sqref>I31:O32</xm:sqref>
        </x14:dataValidation>
        <x14:dataValidation type="list" allowBlank="1" showInputMessage="1" showErrorMessage="1" xr:uid="{00000000-0002-0000-0200-00000E000000}">
          <x14:formula1>
            <xm:f>Dropdowns!$D$189:$D$198</xm:f>
          </x14:formula1>
          <xm:sqref>P182:S183</xm:sqref>
        </x14:dataValidation>
        <x14:dataValidation type="list" allowBlank="1" showInputMessage="1" showErrorMessage="1" xr:uid="{00000000-0002-0000-0200-00000F000000}">
          <x14:formula1>
            <xm:f>Dropdowns!$D$202:$D$208</xm:f>
          </x14:formula1>
          <xm:sqref>P188:S189</xm:sqref>
        </x14:dataValidation>
        <x14:dataValidation type="list" allowBlank="1" showInputMessage="1" showErrorMessage="1" xr:uid="{9F8D377B-C0CE-4049-AAF5-EE880A23A713}">
          <x14:formula1>
            <xm:f>Dropdowns!$D$321:$D$323</xm:f>
          </x14:formula1>
          <xm:sqref>O84:S85</xm:sqref>
        </x14:dataValidation>
        <x14:dataValidation type="list" allowBlank="1" showInputMessage="1" showErrorMessage="1" xr:uid="{A9889B24-8F76-4BFB-BE16-2AC0293659FA}">
          <x14:formula1>
            <xm:f>Dropdowns!$D$299:$D$302</xm:f>
          </x14:formula1>
          <xm:sqref>O96:S97</xm:sqref>
        </x14:dataValidation>
        <x14:dataValidation type="list" allowBlank="1" showInputMessage="1" showErrorMessage="1" xr:uid="{FB447285-4E7A-4E21-ACFC-32335487738A}">
          <x14:formula1>
            <xm:f>Dropdowns!$D$306:$D$308</xm:f>
          </x14:formula1>
          <xm:sqref>O115:S116 O125:S126</xm:sqref>
        </x14:dataValidation>
        <x14:dataValidation type="list" allowBlank="1" showInputMessage="1" showErrorMessage="1" xr:uid="{E612858B-7259-44DF-AB91-0B5A2057AFB3}">
          <x14:formula1>
            <xm:f>Dropdowns!$D$312:$D$317</xm:f>
          </x14:formula1>
          <xm:sqref>O120:S121</xm:sqref>
        </x14:dataValidation>
        <x14:dataValidation type="list" allowBlank="1" showInputMessage="1" showErrorMessage="1" xr:uid="{AD7733C2-6B07-4830-93A9-7E4C0C831D38}">
          <x14:formula1>
            <xm:f>Dropdowns!$D$272:$D$289</xm:f>
          </x14:formula1>
          <xm:sqref>B217 P215:S215 O216:S216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T97"/>
  <sheetViews>
    <sheetView workbookViewId="0">
      <selection activeCell="A19" sqref="A19"/>
    </sheetView>
  </sheetViews>
  <sheetFormatPr defaultColWidth="4.625" defaultRowHeight="14.25"/>
  <cols>
    <col min="1" max="1" width="25.625" style="137" customWidth="1"/>
    <col min="2" max="2" width="18.375" style="137" bestFit="1" customWidth="1"/>
    <col min="3" max="3" width="21.375" style="137" bestFit="1" customWidth="1"/>
    <col min="4" max="4" width="24" style="137" bestFit="1" customWidth="1"/>
    <col min="5" max="5" width="21" style="137" customWidth="1"/>
    <col min="6" max="6" width="94.625" style="137" customWidth="1"/>
    <col min="7" max="7" width="12.75" style="137" hidden="1" customWidth="1"/>
    <col min="8" max="8" width="9.875" style="137" hidden="1" customWidth="1"/>
    <col min="9" max="9" width="11.25" style="137" hidden="1" customWidth="1"/>
    <col min="10" max="10" width="8.5" style="137" hidden="1" customWidth="1"/>
    <col min="11" max="11" width="12.875" style="137" hidden="1" customWidth="1"/>
    <col min="12" max="12" width="13.375" style="137" hidden="1" customWidth="1"/>
    <col min="13" max="13" width="4.625" style="153" hidden="1" customWidth="1"/>
    <col min="14" max="14" width="14.5" style="137" hidden="1" customWidth="1"/>
    <col min="15" max="15" width="12.625" style="137" hidden="1" customWidth="1"/>
    <col min="16" max="16" width="13" style="137" hidden="1" customWidth="1"/>
    <col min="17" max="17" width="8.375" style="137" hidden="1" customWidth="1"/>
    <col min="18" max="16384" width="4.625" style="137"/>
  </cols>
  <sheetData>
    <row r="1" spans="1:20" ht="20.25">
      <c r="A1" s="427" t="str">
        <f>VLOOKUP(A2,TranslationTable,3,FALSE)</f>
        <v>C部分：成分信息</v>
      </c>
      <c r="B1" s="427"/>
      <c r="C1" s="427"/>
      <c r="D1" s="427"/>
      <c r="E1" s="233"/>
      <c r="F1" s="234"/>
      <c r="G1" s="234"/>
      <c r="H1" s="234"/>
      <c r="I1" s="234"/>
      <c r="J1" s="234"/>
      <c r="K1" s="234"/>
      <c r="L1" s="234"/>
      <c r="M1" s="235"/>
      <c r="N1" s="234"/>
      <c r="O1" s="234"/>
      <c r="P1" s="234"/>
      <c r="Q1" s="234"/>
      <c r="R1" s="234"/>
      <c r="S1" s="234"/>
      <c r="T1" s="234"/>
    </row>
    <row r="2" spans="1:20" ht="15.75">
      <c r="A2" s="514" t="s">
        <v>97</v>
      </c>
      <c r="B2" s="514"/>
      <c r="C2" s="514"/>
      <c r="D2" s="514"/>
      <c r="E2" s="236"/>
      <c r="F2" s="237"/>
      <c r="G2" s="237"/>
      <c r="H2" s="237"/>
      <c r="I2" s="237"/>
      <c r="J2" s="237"/>
      <c r="K2" s="237"/>
      <c r="L2" s="237"/>
      <c r="M2" s="238"/>
      <c r="N2" s="237"/>
      <c r="O2" s="237"/>
      <c r="P2" s="237"/>
      <c r="Q2" s="237"/>
      <c r="R2" s="237"/>
      <c r="S2" s="237"/>
      <c r="T2" s="237"/>
    </row>
    <row r="3" spans="1:20" ht="15" customHeight="1">
      <c r="A3" s="378" t="str">
        <f>'A - Contact Info'!A4</f>
        <v>, , January 00 1900</v>
      </c>
      <c r="B3" s="378"/>
      <c r="C3" s="378"/>
      <c r="D3" s="378"/>
      <c r="E3" s="378"/>
    </row>
    <row r="4" spans="1:20" ht="3.95" customHeight="1">
      <c r="A4" s="239"/>
      <c r="B4" s="239"/>
      <c r="C4" s="239"/>
      <c r="D4" s="239"/>
      <c r="E4" s="239"/>
    </row>
    <row r="5" spans="1:20" ht="15" customHeight="1">
      <c r="A5" s="145" t="str">
        <f>VLOOKUP(A6,TranslationTable,3,FALSE)</f>
        <v>RMIR培训/常见问题及解答</v>
      </c>
      <c r="B5" s="240"/>
      <c r="C5" s="240"/>
      <c r="D5" s="240"/>
      <c r="E5" s="241"/>
    </row>
    <row r="6" spans="1:20" ht="15" customHeight="1">
      <c r="A6" s="242" t="s">
        <v>15</v>
      </c>
      <c r="B6" s="239"/>
      <c r="C6" s="239"/>
      <c r="D6" s="239"/>
      <c r="E6" s="239"/>
    </row>
    <row r="7" spans="1:20" ht="3.95" customHeight="1">
      <c r="A7" s="243"/>
      <c r="B7" s="239"/>
      <c r="C7" s="239"/>
      <c r="D7" s="239"/>
      <c r="E7" s="239"/>
    </row>
    <row r="8" spans="1:20" ht="75" customHeight="1">
      <c r="A8" s="397" t="str">
        <f>VLOOKUP(A9,TranslationTable,3,FALSE)</f>
        <v>不管成分有无危害性，您需要提供一份完整的产品成分表，该成分表总和必须为100%。并且所有列在产品安全技术说明书上的成分也应列在这里。注意：对于反应产物（比如，树脂），不应列出反应前的成分，而应列出实际提供的成分。如果任何成分是专有的，请在说明中标明，并提供通用名称。任何保密要求必须符合世界上所有国家和地区（包括台湾和欧盟）的允许豁免。粉末颗粒的表面处理也必须包括在内。如果您有任何疑问，请参阅PPG原材料信息申请：常见问题（FAQ）。</v>
      </c>
      <c r="B8" s="397"/>
      <c r="C8" s="397"/>
      <c r="D8" s="397"/>
      <c r="E8" s="397"/>
    </row>
    <row r="9" spans="1:20" ht="12.75" hidden="1" customHeight="1">
      <c r="A9" s="133" t="s">
        <v>98</v>
      </c>
      <c r="B9" s="182"/>
      <c r="C9" s="182"/>
      <c r="D9" s="182"/>
      <c r="E9" s="182"/>
    </row>
    <row r="10" spans="1:20" ht="92.1" customHeight="1">
      <c r="A10" s="518" t="s">
        <v>7538</v>
      </c>
      <c r="B10" s="518"/>
      <c r="C10" s="518"/>
      <c r="D10" s="518"/>
      <c r="E10" s="518"/>
    </row>
    <row r="11" spans="1:20" ht="60" customHeight="1">
      <c r="A11" s="519" t="str">
        <f>VLOOKUP(A12,TranslationTable,3,FALSE)</f>
        <v xml:space="preserve">在此提醒您 - 为了满足我们的监管和可持续发展目标，您的产品中只要含有“PPG应申报物质”，即使是痕量，也必须揭露在组分信息中。请查看“PPG应申报物质”清单，并揭露这些物质及其浓度。 </v>
      </c>
      <c r="B11" s="519"/>
      <c r="C11" s="519"/>
      <c r="D11" s="519"/>
      <c r="E11" s="519"/>
    </row>
    <row r="12" spans="1:20" ht="32.25" hidden="1" customHeight="1">
      <c r="A12" s="350" t="s">
        <v>6672</v>
      </c>
      <c r="B12" s="350"/>
      <c r="C12" s="350"/>
      <c r="D12" s="350"/>
      <c r="E12" s="350"/>
    </row>
    <row r="13" spans="1:20" ht="42" customHeight="1">
      <c r="A13" s="350" t="s">
        <v>6665</v>
      </c>
      <c r="B13" s="350"/>
      <c r="C13" s="350"/>
      <c r="D13" s="350"/>
      <c r="E13" s="350"/>
    </row>
    <row r="14" spans="1:20" ht="21" customHeight="1">
      <c r="A14" s="364" t="str">
        <f>VLOOKUP(A15,TranslationTable,3,FALSE)</f>
        <v>成分</v>
      </c>
      <c r="B14" s="364"/>
      <c r="C14" s="364"/>
      <c r="D14" s="364"/>
      <c r="E14" s="364"/>
    </row>
    <row r="15" spans="1:20" ht="16.5" customHeight="1">
      <c r="A15" s="365" t="s">
        <v>3472</v>
      </c>
      <c r="B15" s="365"/>
      <c r="C15" s="365"/>
      <c r="D15" s="365"/>
      <c r="E15" s="365"/>
    </row>
    <row r="16" spans="1:20" ht="17.100000000000001" customHeight="1">
      <c r="A16" s="379"/>
      <c r="B16" s="379"/>
      <c r="C16" s="182"/>
      <c r="D16" s="182"/>
      <c r="E16" s="244">
        <f>SUBTOTAL(109,Table3[Weight Percentage (no ranges)])</f>
        <v>0</v>
      </c>
      <c r="F16" s="245" t="str">
        <f>VLOOKUP(F17,TranslationTable,3,FALSE)</f>
        <v>成分总和不是100％</v>
      </c>
    </row>
    <row r="17" spans="1:17" ht="42.75">
      <c r="A17" s="246" t="str">
        <f>VLOOKUP(A18,TranslationTable,3,FALSE)</f>
        <v>成分描述</v>
      </c>
      <c r="B17" s="246" t="str">
        <f>VLOOKUP(B18,TranslationTable,3,FALSE)</f>
        <v xml:space="preserve">化学文摘号 </v>
      </c>
      <c r="C17" s="246" t="str">
        <f>VLOOKUP(C18,TranslationTable,3,FALSE)</f>
        <v>重量百分比 （不要范围）</v>
      </c>
      <c r="D17" s="247" t="str">
        <f>VLOOKUP(D18,TranslationTable,3,FALSE)</f>
        <v>成分类型 (请参见PPG定义如下)</v>
      </c>
      <c r="E17" s="246" t="str">
        <f>VLOOKUP(E18,TranslationTable,3,FALSE)</f>
        <v>杂质 ?</v>
      </c>
      <c r="F17" s="248" t="str">
        <f>IF(Table3[[#Totals],[Weight Percentage (no ranges)]]&lt;&gt;100,"Composition does not total 100%","")</f>
        <v>Composition does not total 100%</v>
      </c>
      <c r="N17" s="144" t="s">
        <v>120</v>
      </c>
    </row>
    <row r="18" spans="1:17" s="232" customFormat="1" ht="24">
      <c r="A18" s="249" t="s">
        <v>80</v>
      </c>
      <c r="B18" s="250" t="s">
        <v>79</v>
      </c>
      <c r="C18" s="249" t="s">
        <v>121</v>
      </c>
      <c r="D18" s="249" t="s">
        <v>122</v>
      </c>
      <c r="E18" s="251" t="s">
        <v>123</v>
      </c>
      <c r="F18" s="252"/>
      <c r="G18" s="253" t="s">
        <v>124</v>
      </c>
      <c r="H18" s="253" t="s">
        <v>125</v>
      </c>
      <c r="I18" s="253" t="s">
        <v>126</v>
      </c>
      <c r="J18" s="253" t="s">
        <v>127</v>
      </c>
      <c r="K18" s="253" t="s">
        <v>128</v>
      </c>
      <c r="L18" s="253" t="s">
        <v>129</v>
      </c>
      <c r="M18" s="254"/>
      <c r="N18" s="137" t="s">
        <v>130</v>
      </c>
      <c r="O18" s="137" t="s">
        <v>131</v>
      </c>
      <c r="P18" s="137" t="s">
        <v>132</v>
      </c>
      <c r="Q18" s="137" t="s">
        <v>133</v>
      </c>
    </row>
    <row r="19" spans="1:17" s="165" customFormat="1">
      <c r="A19" s="343"/>
      <c r="B19" s="255"/>
      <c r="C19" s="256"/>
      <c r="D19" s="257" t="s">
        <v>1345</v>
      </c>
      <c r="E19" s="257" t="s">
        <v>1345</v>
      </c>
      <c r="F19" s="258" t="e">
        <f>VLOOKUP(TRIM(Table3[[#This Row],[CAS Number (CAS)]]),CASwAddlQuestions,4,FALSE)</f>
        <v>#N/A</v>
      </c>
      <c r="G19" s="259" t="str">
        <f t="shared" ref="G19:G50" si="0">IF(ISNUMBER(SEARCH("*pigment*",$D19)),"pigment","")</f>
        <v/>
      </c>
      <c r="H19" s="259" t="str">
        <f>IF(G19="pigment",Table3[[#This Row],[Weight Percentage (no ranges)]],"")</f>
        <v/>
      </c>
      <c r="I19" s="259" t="str">
        <f t="shared" ref="I19:I50" si="1">IF(ISNUMBER(SEARCH("*binder*",$D19)),"binder","")</f>
        <v/>
      </c>
      <c r="J19" s="259" t="str">
        <f>IF(I19="binder",Table3[[#This Row],[Weight Percentage (no ranges)]],"")</f>
        <v/>
      </c>
      <c r="K19" s="259" t="str">
        <f t="shared" ref="K19:K50" si="2">IF(ISNUMBER(SEARCH("*solvent*",$D19)),"solvent","")</f>
        <v/>
      </c>
      <c r="L19" s="259" t="str">
        <f>IF(K19="solvent",Table3[[#This Row],[Weight Percentage (no ranges)]],"")</f>
        <v/>
      </c>
      <c r="M19" s="260" t="e">
        <f>IF(F19&lt;&gt;"",1,"")</f>
        <v>#N/A</v>
      </c>
      <c r="N19" s="165" t="e">
        <f>VLOOKUP(Table3[[#This Row],[CAS Number (CAS)]],RSLtbl,1,FALSE)</f>
        <v>#N/A</v>
      </c>
      <c r="O19" s="165">
        <f>IF(ISERROR(Table21[[#This Row],[lookup CAS]]),0,1)</f>
        <v>0</v>
      </c>
      <c r="P19" s="165">
        <f>IF(Table3[[#This Row],[Weight Percentage (no ranges)]]&lt;0.1,0,1)</f>
        <v>0</v>
      </c>
      <c r="Q19" s="165">
        <f>+Table21[[#This Row],[is RSL]]+Table21[[#This Row],[is &gt;0.1]]</f>
        <v>0</v>
      </c>
    </row>
    <row r="20" spans="1:17" s="165" customFormat="1">
      <c r="A20" s="343"/>
      <c r="B20" s="255"/>
      <c r="C20" s="256"/>
      <c r="D20" s="257" t="s">
        <v>1345</v>
      </c>
      <c r="E20" s="257" t="s">
        <v>1345</v>
      </c>
      <c r="F20" s="258" t="e">
        <f>VLOOKUP(TRIM(Table3[[#This Row],[CAS Number (CAS)]]),CASwAddlQuestions,4,FALSE)</f>
        <v>#N/A</v>
      </c>
      <c r="G20" s="259" t="str">
        <f t="shared" si="0"/>
        <v/>
      </c>
      <c r="H20" s="259" t="str">
        <f>IF(G20="pigment",Table3[[#This Row],[Weight Percentage (no ranges)]],"")</f>
        <v/>
      </c>
      <c r="I20" s="259" t="str">
        <f t="shared" si="1"/>
        <v/>
      </c>
      <c r="J20" s="259" t="str">
        <f>IF(I20="binder",Table3[[#This Row],[Weight Percentage (no ranges)]],"")</f>
        <v/>
      </c>
      <c r="K20" s="259" t="str">
        <f t="shared" si="2"/>
        <v/>
      </c>
      <c r="L20" s="259" t="str">
        <f>IF(K20="solvent",Table3[[#This Row],[Weight Percentage (no ranges)]],"")</f>
        <v/>
      </c>
      <c r="M20" s="260" t="e">
        <f t="shared" ref="M20:M74" si="3">IF(F20&lt;&gt;"",1,"")</f>
        <v>#N/A</v>
      </c>
      <c r="N20" s="165" t="e">
        <f>VLOOKUP(Table3[[#This Row],[CAS Number (CAS)]],RSLtbl,1,FALSE)</f>
        <v>#N/A</v>
      </c>
      <c r="O20" s="165">
        <f>IF(ISERROR(Table21[[#This Row],[lookup CAS]]),0,1)</f>
        <v>0</v>
      </c>
      <c r="P20" s="165">
        <f>IF(Table3[[#This Row],[Weight Percentage (no ranges)]]&lt;0.1,0,1)</f>
        <v>0</v>
      </c>
      <c r="Q20" s="165">
        <f>+Table21[[#This Row],[is RSL]]+Table21[[#This Row],[is &gt;0.1]]</f>
        <v>0</v>
      </c>
    </row>
    <row r="21" spans="1:17" s="165" customFormat="1">
      <c r="A21" s="343"/>
      <c r="B21" s="255"/>
      <c r="C21" s="256"/>
      <c r="D21" s="257" t="s">
        <v>1345</v>
      </c>
      <c r="E21" s="257" t="s">
        <v>1345</v>
      </c>
      <c r="F21" s="258" t="e">
        <f>VLOOKUP(TRIM(Table3[[#This Row],[CAS Number (CAS)]]),CASwAddlQuestions,4,FALSE)</f>
        <v>#N/A</v>
      </c>
      <c r="G21" s="259" t="str">
        <f t="shared" si="0"/>
        <v/>
      </c>
      <c r="H21" s="259" t="str">
        <f>IF(G21="pigment",Table3[[#This Row],[Weight Percentage (no ranges)]],"")</f>
        <v/>
      </c>
      <c r="I21" s="259" t="str">
        <f t="shared" si="1"/>
        <v/>
      </c>
      <c r="J21" s="259" t="str">
        <f>IF(I21="binder",Table3[[#This Row],[Weight Percentage (no ranges)]],"")</f>
        <v/>
      </c>
      <c r="K21" s="259" t="str">
        <f t="shared" si="2"/>
        <v/>
      </c>
      <c r="L21" s="259" t="str">
        <f>IF(K21="solvent",Table3[[#This Row],[Weight Percentage (no ranges)]],"")</f>
        <v/>
      </c>
      <c r="M21" s="260" t="e">
        <f t="shared" si="3"/>
        <v>#N/A</v>
      </c>
      <c r="N21" s="165" t="e">
        <f>VLOOKUP(Table3[[#This Row],[CAS Number (CAS)]],RSLtbl,1,FALSE)</f>
        <v>#N/A</v>
      </c>
      <c r="O21" s="165">
        <f>IF(ISERROR(Table21[[#This Row],[lookup CAS]]),0,1)</f>
        <v>0</v>
      </c>
      <c r="P21" s="165">
        <f>IF(Table3[[#This Row],[Weight Percentage (no ranges)]]&lt;0.1,0,1)</f>
        <v>0</v>
      </c>
      <c r="Q21" s="165">
        <f>+Table21[[#This Row],[is RSL]]+Table21[[#This Row],[is &gt;0.1]]</f>
        <v>0</v>
      </c>
    </row>
    <row r="22" spans="1:17" s="165" customFormat="1">
      <c r="A22" s="343"/>
      <c r="B22" s="255"/>
      <c r="C22" s="256"/>
      <c r="D22" s="257" t="s">
        <v>1345</v>
      </c>
      <c r="E22" s="257" t="s">
        <v>1345</v>
      </c>
      <c r="F22" s="258" t="e">
        <f>VLOOKUP(TRIM(Table3[[#This Row],[CAS Number (CAS)]]),CASwAddlQuestions,4,FALSE)</f>
        <v>#N/A</v>
      </c>
      <c r="G22" s="259" t="str">
        <f t="shared" si="0"/>
        <v/>
      </c>
      <c r="H22" s="259" t="str">
        <f>IF(G22="pigment",Table3[[#This Row],[Weight Percentage (no ranges)]],"")</f>
        <v/>
      </c>
      <c r="I22" s="259" t="str">
        <f t="shared" si="1"/>
        <v/>
      </c>
      <c r="J22" s="259" t="str">
        <f>IF(I22="binder",Table3[[#This Row],[Weight Percentage (no ranges)]],"")</f>
        <v/>
      </c>
      <c r="K22" s="259" t="str">
        <f t="shared" si="2"/>
        <v/>
      </c>
      <c r="L22" s="259" t="str">
        <f>IF(K22="solvent",Table3[[#This Row],[Weight Percentage (no ranges)]],"")</f>
        <v/>
      </c>
      <c r="M22" s="260" t="e">
        <f t="shared" si="3"/>
        <v>#N/A</v>
      </c>
      <c r="N22" s="165" t="e">
        <f>VLOOKUP(Table3[[#This Row],[CAS Number (CAS)]],RSLtbl,1,FALSE)</f>
        <v>#N/A</v>
      </c>
      <c r="O22" s="165">
        <f>IF(ISERROR(Table21[[#This Row],[lookup CAS]]),0,1)</f>
        <v>0</v>
      </c>
      <c r="P22" s="165">
        <f>IF(Table3[[#This Row],[Weight Percentage (no ranges)]]&lt;0.1,0,1)</f>
        <v>0</v>
      </c>
      <c r="Q22" s="165">
        <f>+Table21[[#This Row],[is RSL]]+Table21[[#This Row],[is &gt;0.1]]</f>
        <v>0</v>
      </c>
    </row>
    <row r="23" spans="1:17" s="165" customFormat="1">
      <c r="A23" s="343"/>
      <c r="B23" s="255"/>
      <c r="C23" s="256"/>
      <c r="D23" s="257" t="s">
        <v>1345</v>
      </c>
      <c r="E23" s="257" t="s">
        <v>1345</v>
      </c>
      <c r="F23" s="258" t="e">
        <f>VLOOKUP(TRIM(Table3[[#This Row],[CAS Number (CAS)]]),CASwAddlQuestions,4,FALSE)</f>
        <v>#N/A</v>
      </c>
      <c r="G23" s="259" t="str">
        <f t="shared" si="0"/>
        <v/>
      </c>
      <c r="H23" s="259" t="str">
        <f>IF(G23="pigment",Table3[[#This Row],[Weight Percentage (no ranges)]],"")</f>
        <v/>
      </c>
      <c r="I23" s="259" t="str">
        <f t="shared" si="1"/>
        <v/>
      </c>
      <c r="J23" s="259" t="str">
        <f>IF(I23="binder",Table3[[#This Row],[Weight Percentage (no ranges)]],"")</f>
        <v/>
      </c>
      <c r="K23" s="259" t="str">
        <f t="shared" si="2"/>
        <v/>
      </c>
      <c r="L23" s="259" t="str">
        <f>IF(K23="solvent",Table3[[#This Row],[Weight Percentage (no ranges)]],"")</f>
        <v/>
      </c>
      <c r="M23" s="260" t="e">
        <f t="shared" si="3"/>
        <v>#N/A</v>
      </c>
      <c r="N23" s="165" t="e">
        <f>VLOOKUP(Table3[[#This Row],[CAS Number (CAS)]],RSLtbl,1,FALSE)</f>
        <v>#N/A</v>
      </c>
      <c r="O23" s="165">
        <f>IF(ISERROR(Table21[[#This Row],[lookup CAS]]),0,1)</f>
        <v>0</v>
      </c>
      <c r="P23" s="165">
        <f>IF(Table3[[#This Row],[Weight Percentage (no ranges)]]&lt;0.1,0,1)</f>
        <v>0</v>
      </c>
      <c r="Q23" s="165">
        <f>+Table21[[#This Row],[is RSL]]+Table21[[#This Row],[is &gt;0.1]]</f>
        <v>0</v>
      </c>
    </row>
    <row r="24" spans="1:17" s="165" customFormat="1">
      <c r="A24" s="343"/>
      <c r="B24" s="255"/>
      <c r="C24" s="256"/>
      <c r="D24" s="257" t="s">
        <v>1345</v>
      </c>
      <c r="E24" s="257" t="s">
        <v>1345</v>
      </c>
      <c r="F24" s="258" t="e">
        <f>VLOOKUP(TRIM(Table3[[#This Row],[CAS Number (CAS)]]),CASwAddlQuestions,4,FALSE)</f>
        <v>#N/A</v>
      </c>
      <c r="G24" s="259" t="str">
        <f t="shared" si="0"/>
        <v/>
      </c>
      <c r="H24" s="259" t="str">
        <f>IF(G24="pigment",Table3[[#This Row],[Weight Percentage (no ranges)]],"")</f>
        <v/>
      </c>
      <c r="I24" s="259" t="str">
        <f t="shared" si="1"/>
        <v/>
      </c>
      <c r="J24" s="259" t="str">
        <f>IF(I24="binder",Table3[[#This Row],[Weight Percentage (no ranges)]],"")</f>
        <v/>
      </c>
      <c r="K24" s="259" t="str">
        <f t="shared" si="2"/>
        <v/>
      </c>
      <c r="L24" s="259" t="str">
        <f>IF(K24="solvent",Table3[[#This Row],[Weight Percentage (no ranges)]],"")</f>
        <v/>
      </c>
      <c r="M24" s="260" t="e">
        <f t="shared" si="3"/>
        <v>#N/A</v>
      </c>
      <c r="N24" s="165" t="e">
        <f>VLOOKUP(Table3[[#This Row],[CAS Number (CAS)]],RSLtbl,1,FALSE)</f>
        <v>#N/A</v>
      </c>
      <c r="O24" s="165">
        <f>IF(ISERROR(Table21[[#This Row],[lookup CAS]]),0,1)</f>
        <v>0</v>
      </c>
      <c r="P24" s="165">
        <f>IF(Table3[[#This Row],[Weight Percentage (no ranges)]]&lt;0.1,0,1)</f>
        <v>0</v>
      </c>
      <c r="Q24" s="165">
        <f>+Table21[[#This Row],[is RSL]]+Table21[[#This Row],[is &gt;0.1]]</f>
        <v>0</v>
      </c>
    </row>
    <row r="25" spans="1:17" s="165" customFormat="1">
      <c r="A25" s="343"/>
      <c r="B25" s="255"/>
      <c r="C25" s="256"/>
      <c r="D25" s="257" t="s">
        <v>1345</v>
      </c>
      <c r="E25" s="257" t="s">
        <v>1345</v>
      </c>
      <c r="F25" s="258" t="e">
        <f>VLOOKUP(TRIM(Table3[[#This Row],[CAS Number (CAS)]]),CASwAddlQuestions,4,FALSE)</f>
        <v>#N/A</v>
      </c>
      <c r="G25" s="259" t="str">
        <f t="shared" si="0"/>
        <v/>
      </c>
      <c r="H25" s="259" t="str">
        <f>IF(G25="pigment",Table3[[#This Row],[Weight Percentage (no ranges)]],"")</f>
        <v/>
      </c>
      <c r="I25" s="259" t="str">
        <f t="shared" si="1"/>
        <v/>
      </c>
      <c r="J25" s="259" t="str">
        <f>IF(I25="binder",Table3[[#This Row],[Weight Percentage (no ranges)]],"")</f>
        <v/>
      </c>
      <c r="K25" s="259" t="str">
        <f t="shared" si="2"/>
        <v/>
      </c>
      <c r="L25" s="259" t="str">
        <f>IF(K25="solvent",Table3[[#This Row],[Weight Percentage (no ranges)]],"")</f>
        <v/>
      </c>
      <c r="M25" s="260" t="e">
        <f t="shared" si="3"/>
        <v>#N/A</v>
      </c>
      <c r="N25" s="165" t="e">
        <f>VLOOKUP(Table3[[#This Row],[CAS Number (CAS)]],RSLtbl,1,FALSE)</f>
        <v>#N/A</v>
      </c>
      <c r="O25" s="165">
        <f>IF(ISERROR(Table21[[#This Row],[lookup CAS]]),0,1)</f>
        <v>0</v>
      </c>
      <c r="P25" s="165">
        <f>IF(Table3[[#This Row],[Weight Percentage (no ranges)]]&lt;0.1,0,1)</f>
        <v>0</v>
      </c>
      <c r="Q25" s="165">
        <f>+Table21[[#This Row],[is RSL]]+Table21[[#This Row],[is &gt;0.1]]</f>
        <v>0</v>
      </c>
    </row>
    <row r="26" spans="1:17" s="165" customFormat="1">
      <c r="A26" s="343"/>
      <c r="B26" s="255"/>
      <c r="C26" s="256"/>
      <c r="D26" s="257" t="s">
        <v>1345</v>
      </c>
      <c r="E26" s="257" t="s">
        <v>1345</v>
      </c>
      <c r="F26" s="258" t="e">
        <f>VLOOKUP(TRIM(Table3[[#This Row],[CAS Number (CAS)]]),CASwAddlQuestions,4,FALSE)</f>
        <v>#N/A</v>
      </c>
      <c r="G26" s="259" t="str">
        <f t="shared" si="0"/>
        <v/>
      </c>
      <c r="H26" s="259" t="str">
        <f>IF(G26="pigment",Table3[[#This Row],[Weight Percentage (no ranges)]],"")</f>
        <v/>
      </c>
      <c r="I26" s="259" t="str">
        <f t="shared" si="1"/>
        <v/>
      </c>
      <c r="J26" s="259" t="str">
        <f>IF(I26="binder",Table3[[#This Row],[Weight Percentage (no ranges)]],"")</f>
        <v/>
      </c>
      <c r="K26" s="259" t="str">
        <f t="shared" si="2"/>
        <v/>
      </c>
      <c r="L26" s="259" t="str">
        <f>IF(K26="solvent",Table3[[#This Row],[Weight Percentage (no ranges)]],"")</f>
        <v/>
      </c>
      <c r="M26" s="260" t="e">
        <f t="shared" si="3"/>
        <v>#N/A</v>
      </c>
      <c r="N26" s="165" t="e">
        <f>VLOOKUP(Table3[[#This Row],[CAS Number (CAS)]],RSLtbl,1,FALSE)</f>
        <v>#N/A</v>
      </c>
      <c r="O26" s="165">
        <f>IF(ISERROR(Table21[[#This Row],[lookup CAS]]),0,1)</f>
        <v>0</v>
      </c>
      <c r="P26" s="165">
        <f>IF(Table3[[#This Row],[Weight Percentage (no ranges)]]&lt;0.1,0,1)</f>
        <v>0</v>
      </c>
      <c r="Q26" s="165">
        <f>+Table21[[#This Row],[is RSL]]+Table21[[#This Row],[is &gt;0.1]]</f>
        <v>0</v>
      </c>
    </row>
    <row r="27" spans="1:17" s="165" customFormat="1">
      <c r="A27" s="343"/>
      <c r="B27" s="255"/>
      <c r="C27" s="256"/>
      <c r="D27" s="257" t="s">
        <v>1345</v>
      </c>
      <c r="E27" s="257" t="s">
        <v>1345</v>
      </c>
      <c r="F27" s="258" t="e">
        <f>VLOOKUP(TRIM(Table3[[#This Row],[CAS Number (CAS)]]),CASwAddlQuestions,4,FALSE)</f>
        <v>#N/A</v>
      </c>
      <c r="G27" s="259" t="str">
        <f t="shared" si="0"/>
        <v/>
      </c>
      <c r="H27" s="259" t="str">
        <f>IF(G27="pigment",Table3[[#This Row],[Weight Percentage (no ranges)]],"")</f>
        <v/>
      </c>
      <c r="I27" s="259" t="str">
        <f t="shared" si="1"/>
        <v/>
      </c>
      <c r="J27" s="259" t="str">
        <f>IF(I27="binder",Table3[[#This Row],[Weight Percentage (no ranges)]],"")</f>
        <v/>
      </c>
      <c r="K27" s="259" t="str">
        <f t="shared" si="2"/>
        <v/>
      </c>
      <c r="L27" s="259" t="str">
        <f>IF(K27="solvent",Table3[[#This Row],[Weight Percentage (no ranges)]],"")</f>
        <v/>
      </c>
      <c r="M27" s="260" t="e">
        <f t="shared" si="3"/>
        <v>#N/A</v>
      </c>
      <c r="N27" s="165" t="e">
        <f>VLOOKUP(Table3[[#This Row],[CAS Number (CAS)]],RSLtbl,1,FALSE)</f>
        <v>#N/A</v>
      </c>
      <c r="O27" s="165">
        <f>IF(ISERROR(Table21[[#This Row],[lookup CAS]]),0,1)</f>
        <v>0</v>
      </c>
      <c r="P27" s="165">
        <f>IF(Table3[[#This Row],[Weight Percentage (no ranges)]]&lt;0.1,0,1)</f>
        <v>0</v>
      </c>
      <c r="Q27" s="165">
        <f>+Table21[[#This Row],[is RSL]]+Table21[[#This Row],[is &gt;0.1]]</f>
        <v>0</v>
      </c>
    </row>
    <row r="28" spans="1:17" s="165" customFormat="1">
      <c r="A28" s="343"/>
      <c r="B28" s="255"/>
      <c r="C28" s="256"/>
      <c r="D28" s="257" t="s">
        <v>1345</v>
      </c>
      <c r="E28" s="257" t="s">
        <v>1345</v>
      </c>
      <c r="F28" s="258" t="e">
        <f>VLOOKUP(TRIM(Table3[[#This Row],[CAS Number (CAS)]]),CASwAddlQuestions,4,FALSE)</f>
        <v>#N/A</v>
      </c>
      <c r="G28" s="259" t="str">
        <f t="shared" si="0"/>
        <v/>
      </c>
      <c r="H28" s="259" t="str">
        <f>IF(G28="pigment",Table3[[#This Row],[Weight Percentage (no ranges)]],"")</f>
        <v/>
      </c>
      <c r="I28" s="259" t="str">
        <f t="shared" si="1"/>
        <v/>
      </c>
      <c r="J28" s="259" t="str">
        <f>IF(I28="binder",Table3[[#This Row],[Weight Percentage (no ranges)]],"")</f>
        <v/>
      </c>
      <c r="K28" s="259" t="str">
        <f t="shared" si="2"/>
        <v/>
      </c>
      <c r="L28" s="259" t="str">
        <f>IF(K28="solvent",Table3[[#This Row],[Weight Percentage (no ranges)]],"")</f>
        <v/>
      </c>
      <c r="M28" s="260" t="e">
        <f t="shared" si="3"/>
        <v>#N/A</v>
      </c>
      <c r="N28" s="165" t="e">
        <f>VLOOKUP(Table3[[#This Row],[CAS Number (CAS)]],RSLtbl,1,FALSE)</f>
        <v>#N/A</v>
      </c>
      <c r="O28" s="165">
        <f>IF(ISERROR(Table21[[#This Row],[lookup CAS]]),0,1)</f>
        <v>0</v>
      </c>
      <c r="P28" s="165">
        <f>IF(Table3[[#This Row],[Weight Percentage (no ranges)]]&lt;0.1,0,1)</f>
        <v>0</v>
      </c>
      <c r="Q28" s="165">
        <f>+Table21[[#This Row],[is RSL]]+Table21[[#This Row],[is &gt;0.1]]</f>
        <v>0</v>
      </c>
    </row>
    <row r="29" spans="1:17" s="165" customFormat="1">
      <c r="A29" s="343"/>
      <c r="B29" s="255"/>
      <c r="C29" s="256"/>
      <c r="D29" s="257" t="s">
        <v>1345</v>
      </c>
      <c r="E29" s="257" t="s">
        <v>1345</v>
      </c>
      <c r="F29" s="258" t="e">
        <f>VLOOKUP(TRIM(Table3[[#This Row],[CAS Number (CAS)]]),CASwAddlQuestions,4,FALSE)</f>
        <v>#N/A</v>
      </c>
      <c r="G29" s="259" t="str">
        <f t="shared" si="0"/>
        <v/>
      </c>
      <c r="H29" s="259" t="str">
        <f>IF(G29="pigment",Table3[[#This Row],[Weight Percentage (no ranges)]],"")</f>
        <v/>
      </c>
      <c r="I29" s="259" t="str">
        <f t="shared" si="1"/>
        <v/>
      </c>
      <c r="J29" s="259" t="str">
        <f>IF(I29="binder",Table3[[#This Row],[Weight Percentage (no ranges)]],"")</f>
        <v/>
      </c>
      <c r="K29" s="259" t="str">
        <f t="shared" si="2"/>
        <v/>
      </c>
      <c r="L29" s="259" t="str">
        <f>IF(K29="solvent",Table3[[#This Row],[Weight Percentage (no ranges)]],"")</f>
        <v/>
      </c>
      <c r="M29" s="260" t="e">
        <f t="shared" si="3"/>
        <v>#N/A</v>
      </c>
      <c r="N29" s="165" t="e">
        <f>VLOOKUP(Table3[[#This Row],[CAS Number (CAS)]],RSLtbl,1,FALSE)</f>
        <v>#N/A</v>
      </c>
      <c r="O29" s="165">
        <f>IF(ISERROR(Table21[[#This Row],[lookup CAS]]),0,1)</f>
        <v>0</v>
      </c>
      <c r="P29" s="165">
        <f>IF(Table3[[#This Row],[Weight Percentage (no ranges)]]&lt;0.1,0,1)</f>
        <v>0</v>
      </c>
      <c r="Q29" s="165">
        <f>+Table21[[#This Row],[is RSL]]+Table21[[#This Row],[is &gt;0.1]]</f>
        <v>0</v>
      </c>
    </row>
    <row r="30" spans="1:17" s="165" customFormat="1">
      <c r="A30" s="343"/>
      <c r="B30" s="255"/>
      <c r="C30" s="256"/>
      <c r="D30" s="257" t="s">
        <v>1345</v>
      </c>
      <c r="E30" s="257" t="s">
        <v>1345</v>
      </c>
      <c r="F30" s="258" t="e">
        <f>VLOOKUP(TRIM(Table3[[#This Row],[CAS Number (CAS)]]),CASwAddlQuestions,4,FALSE)</f>
        <v>#N/A</v>
      </c>
      <c r="G30" s="259" t="str">
        <f t="shared" si="0"/>
        <v/>
      </c>
      <c r="H30" s="259" t="str">
        <f>IF(G30="pigment",Table3[[#This Row],[Weight Percentage (no ranges)]],"")</f>
        <v/>
      </c>
      <c r="I30" s="259" t="str">
        <f t="shared" si="1"/>
        <v/>
      </c>
      <c r="J30" s="259" t="str">
        <f>IF(I30="binder",Table3[[#This Row],[Weight Percentage (no ranges)]],"")</f>
        <v/>
      </c>
      <c r="K30" s="259" t="str">
        <f t="shared" si="2"/>
        <v/>
      </c>
      <c r="L30" s="259" t="str">
        <f>IF(K30="solvent",Table3[[#This Row],[Weight Percentage (no ranges)]],"")</f>
        <v/>
      </c>
      <c r="M30" s="260" t="e">
        <f t="shared" si="3"/>
        <v>#N/A</v>
      </c>
      <c r="N30" s="165" t="e">
        <f>VLOOKUP(Table3[[#This Row],[CAS Number (CAS)]],RSLtbl,1,FALSE)</f>
        <v>#N/A</v>
      </c>
      <c r="O30" s="165">
        <f>IF(ISERROR(Table21[[#This Row],[lookup CAS]]),0,1)</f>
        <v>0</v>
      </c>
      <c r="P30" s="165">
        <f>IF(Table3[[#This Row],[Weight Percentage (no ranges)]]&lt;0.1,0,1)</f>
        <v>0</v>
      </c>
      <c r="Q30" s="165">
        <f>+Table21[[#This Row],[is RSL]]+Table21[[#This Row],[is &gt;0.1]]</f>
        <v>0</v>
      </c>
    </row>
    <row r="31" spans="1:17" s="165" customFormat="1">
      <c r="A31" s="343"/>
      <c r="B31" s="255"/>
      <c r="C31" s="256"/>
      <c r="D31" s="257" t="s">
        <v>1345</v>
      </c>
      <c r="E31" s="257" t="s">
        <v>1345</v>
      </c>
      <c r="F31" s="258" t="e">
        <f>VLOOKUP(TRIM(Table3[[#This Row],[CAS Number (CAS)]]),CASwAddlQuestions,4,FALSE)</f>
        <v>#N/A</v>
      </c>
      <c r="G31" s="259" t="str">
        <f t="shared" si="0"/>
        <v/>
      </c>
      <c r="H31" s="259" t="str">
        <f>IF(G31="pigment",Table3[[#This Row],[Weight Percentage (no ranges)]],"")</f>
        <v/>
      </c>
      <c r="I31" s="259" t="str">
        <f t="shared" si="1"/>
        <v/>
      </c>
      <c r="J31" s="259" t="str">
        <f>IF(I31="binder",Table3[[#This Row],[Weight Percentage (no ranges)]],"")</f>
        <v/>
      </c>
      <c r="K31" s="259" t="str">
        <f t="shared" si="2"/>
        <v/>
      </c>
      <c r="L31" s="259" t="str">
        <f>IF(K31="solvent",Table3[[#This Row],[Weight Percentage (no ranges)]],"")</f>
        <v/>
      </c>
      <c r="M31" s="260" t="e">
        <f t="shared" si="3"/>
        <v>#N/A</v>
      </c>
      <c r="N31" s="165" t="e">
        <f>VLOOKUP(Table3[[#This Row],[CAS Number (CAS)]],RSLtbl,1,FALSE)</f>
        <v>#N/A</v>
      </c>
      <c r="O31" s="165">
        <f>IF(ISERROR(Table21[[#This Row],[lookup CAS]]),0,1)</f>
        <v>0</v>
      </c>
      <c r="P31" s="165">
        <f>IF(Table3[[#This Row],[Weight Percentage (no ranges)]]&lt;0.1,0,1)</f>
        <v>0</v>
      </c>
      <c r="Q31" s="165">
        <f>+Table21[[#This Row],[is RSL]]+Table21[[#This Row],[is &gt;0.1]]</f>
        <v>0</v>
      </c>
    </row>
    <row r="32" spans="1:17" s="165" customFormat="1">
      <c r="A32" s="343"/>
      <c r="B32" s="255"/>
      <c r="C32" s="256"/>
      <c r="D32" s="257" t="s">
        <v>1345</v>
      </c>
      <c r="E32" s="257" t="s">
        <v>1345</v>
      </c>
      <c r="F32" s="258" t="e">
        <f>VLOOKUP(TRIM(Table3[[#This Row],[CAS Number (CAS)]]),CASwAddlQuestions,4,FALSE)</f>
        <v>#N/A</v>
      </c>
      <c r="G32" s="259" t="str">
        <f t="shared" si="0"/>
        <v/>
      </c>
      <c r="H32" s="259" t="str">
        <f>IF(G32="pigment",Table3[[#This Row],[Weight Percentage (no ranges)]],"")</f>
        <v/>
      </c>
      <c r="I32" s="259" t="str">
        <f t="shared" si="1"/>
        <v/>
      </c>
      <c r="J32" s="259" t="str">
        <f>IF(I32="binder",Table3[[#This Row],[Weight Percentage (no ranges)]],"")</f>
        <v/>
      </c>
      <c r="K32" s="259" t="str">
        <f t="shared" si="2"/>
        <v/>
      </c>
      <c r="L32" s="259" t="str">
        <f>IF(K32="solvent",Table3[[#This Row],[Weight Percentage (no ranges)]],"")</f>
        <v/>
      </c>
      <c r="M32" s="260" t="e">
        <f t="shared" si="3"/>
        <v>#N/A</v>
      </c>
      <c r="N32" s="165" t="e">
        <f>VLOOKUP(Table3[[#This Row],[CAS Number (CAS)]],RSLtbl,1,FALSE)</f>
        <v>#N/A</v>
      </c>
      <c r="O32" s="165">
        <f>IF(ISERROR(Table21[[#This Row],[lookup CAS]]),0,1)</f>
        <v>0</v>
      </c>
      <c r="P32" s="165">
        <f>IF(Table3[[#This Row],[Weight Percentage (no ranges)]]&lt;0.1,0,1)</f>
        <v>0</v>
      </c>
      <c r="Q32" s="165">
        <f>+Table21[[#This Row],[is RSL]]+Table21[[#This Row],[is &gt;0.1]]</f>
        <v>0</v>
      </c>
    </row>
    <row r="33" spans="1:17" s="165" customFormat="1">
      <c r="A33" s="343"/>
      <c r="B33" s="255"/>
      <c r="C33" s="256"/>
      <c r="D33" s="257" t="s">
        <v>1345</v>
      </c>
      <c r="E33" s="257" t="s">
        <v>1345</v>
      </c>
      <c r="F33" s="258" t="e">
        <f>VLOOKUP(TRIM(Table3[[#This Row],[CAS Number (CAS)]]),CASwAddlQuestions,4,FALSE)</f>
        <v>#N/A</v>
      </c>
      <c r="G33" s="259" t="str">
        <f t="shared" si="0"/>
        <v/>
      </c>
      <c r="H33" s="259" t="str">
        <f>IF(G33="pigment",Table3[[#This Row],[Weight Percentage (no ranges)]],"")</f>
        <v/>
      </c>
      <c r="I33" s="259" t="str">
        <f t="shared" si="1"/>
        <v/>
      </c>
      <c r="J33" s="259" t="str">
        <f>IF(I33="binder",Table3[[#This Row],[Weight Percentage (no ranges)]],"")</f>
        <v/>
      </c>
      <c r="K33" s="259" t="str">
        <f t="shared" si="2"/>
        <v/>
      </c>
      <c r="L33" s="259" t="str">
        <f>IF(K33="solvent",Table3[[#This Row],[Weight Percentage (no ranges)]],"")</f>
        <v/>
      </c>
      <c r="M33" s="260" t="e">
        <f t="shared" si="3"/>
        <v>#N/A</v>
      </c>
      <c r="N33" s="165" t="e">
        <f>VLOOKUP(Table3[[#This Row],[CAS Number (CAS)]],RSLtbl,1,FALSE)</f>
        <v>#N/A</v>
      </c>
      <c r="O33" s="165">
        <f>IF(ISERROR(Table21[[#This Row],[lookup CAS]]),0,1)</f>
        <v>0</v>
      </c>
      <c r="P33" s="165">
        <f>IF(Table3[[#This Row],[Weight Percentage (no ranges)]]&lt;0.1,0,1)</f>
        <v>0</v>
      </c>
      <c r="Q33" s="165">
        <f>+Table21[[#This Row],[is RSL]]+Table21[[#This Row],[is &gt;0.1]]</f>
        <v>0</v>
      </c>
    </row>
    <row r="34" spans="1:17" s="165" customFormat="1">
      <c r="A34" s="343"/>
      <c r="B34" s="255"/>
      <c r="C34" s="256"/>
      <c r="D34" s="257" t="s">
        <v>1345</v>
      </c>
      <c r="E34" s="257" t="s">
        <v>1345</v>
      </c>
      <c r="F34" s="258" t="e">
        <f>VLOOKUP(TRIM(Table3[[#This Row],[CAS Number (CAS)]]),CASwAddlQuestions,4,FALSE)</f>
        <v>#N/A</v>
      </c>
      <c r="G34" s="259" t="str">
        <f t="shared" si="0"/>
        <v/>
      </c>
      <c r="H34" s="259" t="str">
        <f>IF(G34="pigment",Table3[[#This Row],[Weight Percentage (no ranges)]],"")</f>
        <v/>
      </c>
      <c r="I34" s="259" t="str">
        <f t="shared" si="1"/>
        <v/>
      </c>
      <c r="J34" s="259" t="str">
        <f>IF(I34="binder",Table3[[#This Row],[Weight Percentage (no ranges)]],"")</f>
        <v/>
      </c>
      <c r="K34" s="259" t="str">
        <f t="shared" si="2"/>
        <v/>
      </c>
      <c r="L34" s="259" t="str">
        <f>IF(K34="solvent",Table3[[#This Row],[Weight Percentage (no ranges)]],"")</f>
        <v/>
      </c>
      <c r="M34" s="260" t="e">
        <f t="shared" si="3"/>
        <v>#N/A</v>
      </c>
      <c r="N34" s="165" t="e">
        <f>VLOOKUP(Table3[[#This Row],[CAS Number (CAS)]],RSLtbl,1,FALSE)</f>
        <v>#N/A</v>
      </c>
      <c r="O34" s="165">
        <f>IF(ISERROR(Table21[[#This Row],[lookup CAS]]),0,1)</f>
        <v>0</v>
      </c>
      <c r="P34" s="165">
        <f>IF(Table3[[#This Row],[Weight Percentage (no ranges)]]&lt;0.1,0,1)</f>
        <v>0</v>
      </c>
      <c r="Q34" s="165">
        <f>+Table21[[#This Row],[is RSL]]+Table21[[#This Row],[is &gt;0.1]]</f>
        <v>0</v>
      </c>
    </row>
    <row r="35" spans="1:17" s="165" customFormat="1">
      <c r="A35" s="343"/>
      <c r="B35" s="255"/>
      <c r="C35" s="256"/>
      <c r="D35" s="257" t="s">
        <v>1345</v>
      </c>
      <c r="E35" s="257" t="s">
        <v>1345</v>
      </c>
      <c r="F35" s="258" t="e">
        <f>VLOOKUP(TRIM(Table3[[#This Row],[CAS Number (CAS)]]),CASwAddlQuestions,4,FALSE)</f>
        <v>#N/A</v>
      </c>
      <c r="G35" s="259" t="str">
        <f t="shared" si="0"/>
        <v/>
      </c>
      <c r="H35" s="259" t="str">
        <f>IF(G35="pigment",Table3[[#This Row],[Weight Percentage (no ranges)]],"")</f>
        <v/>
      </c>
      <c r="I35" s="259" t="str">
        <f t="shared" si="1"/>
        <v/>
      </c>
      <c r="J35" s="259" t="str">
        <f>IF(I35="binder",Table3[[#This Row],[Weight Percentage (no ranges)]],"")</f>
        <v/>
      </c>
      <c r="K35" s="259" t="str">
        <f t="shared" si="2"/>
        <v/>
      </c>
      <c r="L35" s="259" t="str">
        <f>IF(K35="solvent",Table3[[#This Row],[Weight Percentage (no ranges)]],"")</f>
        <v/>
      </c>
      <c r="M35" s="260" t="e">
        <f t="shared" si="3"/>
        <v>#N/A</v>
      </c>
      <c r="N35" s="165" t="e">
        <f>VLOOKUP(Table3[[#This Row],[CAS Number (CAS)]],RSLtbl,1,FALSE)</f>
        <v>#N/A</v>
      </c>
      <c r="O35" s="165">
        <f>IF(ISERROR(Table21[[#This Row],[lookup CAS]]),0,1)</f>
        <v>0</v>
      </c>
      <c r="P35" s="165">
        <f>IF(Table3[[#This Row],[Weight Percentage (no ranges)]]&lt;0.1,0,1)</f>
        <v>0</v>
      </c>
      <c r="Q35" s="165">
        <f>+Table21[[#This Row],[is RSL]]+Table21[[#This Row],[is &gt;0.1]]</f>
        <v>0</v>
      </c>
    </row>
    <row r="36" spans="1:17" s="165" customFormat="1">
      <c r="A36" s="343"/>
      <c r="B36" s="255"/>
      <c r="C36" s="256"/>
      <c r="D36" s="257" t="s">
        <v>1345</v>
      </c>
      <c r="E36" s="257" t="s">
        <v>1345</v>
      </c>
      <c r="F36" s="258" t="e">
        <f>VLOOKUP(TRIM(Table3[[#This Row],[CAS Number (CAS)]]),CASwAddlQuestions,4,FALSE)</f>
        <v>#N/A</v>
      </c>
      <c r="G36" s="259" t="str">
        <f t="shared" si="0"/>
        <v/>
      </c>
      <c r="H36" s="259" t="str">
        <f>IF(G36="pigment",Table3[[#This Row],[Weight Percentage (no ranges)]],"")</f>
        <v/>
      </c>
      <c r="I36" s="259" t="str">
        <f t="shared" si="1"/>
        <v/>
      </c>
      <c r="J36" s="259" t="str">
        <f>IF(I36="binder",Table3[[#This Row],[Weight Percentage (no ranges)]],"")</f>
        <v/>
      </c>
      <c r="K36" s="259" t="str">
        <f t="shared" si="2"/>
        <v/>
      </c>
      <c r="L36" s="259" t="str">
        <f>IF(K36="solvent",Table3[[#This Row],[Weight Percentage (no ranges)]],"")</f>
        <v/>
      </c>
      <c r="M36" s="260" t="e">
        <f t="shared" si="3"/>
        <v>#N/A</v>
      </c>
      <c r="N36" s="165" t="e">
        <f>VLOOKUP(Table3[[#This Row],[CAS Number (CAS)]],RSLtbl,1,FALSE)</f>
        <v>#N/A</v>
      </c>
      <c r="O36" s="165">
        <f>IF(ISERROR(Table21[[#This Row],[lookup CAS]]),0,1)</f>
        <v>0</v>
      </c>
      <c r="P36" s="165">
        <f>IF(Table3[[#This Row],[Weight Percentage (no ranges)]]&lt;0.1,0,1)</f>
        <v>0</v>
      </c>
      <c r="Q36" s="165">
        <f>+Table21[[#This Row],[is RSL]]+Table21[[#This Row],[is &gt;0.1]]</f>
        <v>0</v>
      </c>
    </row>
    <row r="37" spans="1:17" s="165" customFormat="1">
      <c r="A37" s="343"/>
      <c r="B37" s="255"/>
      <c r="C37" s="256"/>
      <c r="D37" s="257" t="s">
        <v>1345</v>
      </c>
      <c r="E37" s="257" t="s">
        <v>1345</v>
      </c>
      <c r="F37" s="258" t="e">
        <f>VLOOKUP(TRIM(Table3[[#This Row],[CAS Number (CAS)]]),CASwAddlQuestions,4,FALSE)</f>
        <v>#N/A</v>
      </c>
      <c r="G37" s="259" t="str">
        <f t="shared" si="0"/>
        <v/>
      </c>
      <c r="H37" s="259" t="str">
        <f>IF(G37="pigment",Table3[[#This Row],[Weight Percentage (no ranges)]],"")</f>
        <v/>
      </c>
      <c r="I37" s="259" t="str">
        <f t="shared" si="1"/>
        <v/>
      </c>
      <c r="J37" s="259" t="str">
        <f>IF(I37="binder",Table3[[#This Row],[Weight Percentage (no ranges)]],"")</f>
        <v/>
      </c>
      <c r="K37" s="259" t="str">
        <f t="shared" si="2"/>
        <v/>
      </c>
      <c r="L37" s="259" t="str">
        <f>IF(K37="solvent",Table3[[#This Row],[Weight Percentage (no ranges)]],"")</f>
        <v/>
      </c>
      <c r="M37" s="260" t="e">
        <f t="shared" si="3"/>
        <v>#N/A</v>
      </c>
      <c r="N37" s="165" t="e">
        <f>VLOOKUP(Table3[[#This Row],[CAS Number (CAS)]],RSLtbl,1,FALSE)</f>
        <v>#N/A</v>
      </c>
      <c r="O37" s="165">
        <f>IF(ISERROR(Table21[[#This Row],[lookup CAS]]),0,1)</f>
        <v>0</v>
      </c>
      <c r="P37" s="165">
        <f>IF(Table3[[#This Row],[Weight Percentage (no ranges)]]&lt;0.1,0,1)</f>
        <v>0</v>
      </c>
      <c r="Q37" s="165">
        <f>+Table21[[#This Row],[is RSL]]+Table21[[#This Row],[is &gt;0.1]]</f>
        <v>0</v>
      </c>
    </row>
    <row r="38" spans="1:17" s="165" customFormat="1">
      <c r="A38" s="343"/>
      <c r="B38" s="255"/>
      <c r="C38" s="256"/>
      <c r="D38" s="257" t="s">
        <v>1345</v>
      </c>
      <c r="E38" s="257" t="s">
        <v>1345</v>
      </c>
      <c r="F38" s="258" t="e">
        <f>VLOOKUP(TRIM(Table3[[#This Row],[CAS Number (CAS)]]),CASwAddlQuestions,4,FALSE)</f>
        <v>#N/A</v>
      </c>
      <c r="G38" s="259" t="str">
        <f t="shared" si="0"/>
        <v/>
      </c>
      <c r="H38" s="259" t="str">
        <f>IF(G38="pigment",Table3[[#This Row],[Weight Percentage (no ranges)]],"")</f>
        <v/>
      </c>
      <c r="I38" s="259" t="str">
        <f t="shared" si="1"/>
        <v/>
      </c>
      <c r="J38" s="259" t="str">
        <f>IF(I38="binder",Table3[[#This Row],[Weight Percentage (no ranges)]],"")</f>
        <v/>
      </c>
      <c r="K38" s="259" t="str">
        <f t="shared" si="2"/>
        <v/>
      </c>
      <c r="L38" s="259" t="str">
        <f>IF(K38="solvent",Table3[[#This Row],[Weight Percentage (no ranges)]],"")</f>
        <v/>
      </c>
      <c r="M38" s="260" t="e">
        <f t="shared" si="3"/>
        <v>#N/A</v>
      </c>
      <c r="N38" s="165" t="e">
        <f>VLOOKUP(Table3[[#This Row],[CAS Number (CAS)]],RSLtbl,1,FALSE)</f>
        <v>#N/A</v>
      </c>
      <c r="O38" s="165">
        <f>IF(ISERROR(Table21[[#This Row],[lookup CAS]]),0,1)</f>
        <v>0</v>
      </c>
      <c r="P38" s="165">
        <f>IF(Table3[[#This Row],[Weight Percentage (no ranges)]]&lt;0.1,0,1)</f>
        <v>0</v>
      </c>
      <c r="Q38" s="165">
        <f>+Table21[[#This Row],[is RSL]]+Table21[[#This Row],[is &gt;0.1]]</f>
        <v>0</v>
      </c>
    </row>
    <row r="39" spans="1:17" s="165" customFormat="1">
      <c r="A39" s="343"/>
      <c r="B39" s="255"/>
      <c r="C39" s="256"/>
      <c r="D39" s="257" t="s">
        <v>1345</v>
      </c>
      <c r="E39" s="257" t="s">
        <v>1345</v>
      </c>
      <c r="F39" s="258" t="e">
        <f>VLOOKUP(TRIM(Table3[[#This Row],[CAS Number (CAS)]]),CASwAddlQuestions,4,FALSE)</f>
        <v>#N/A</v>
      </c>
      <c r="G39" s="259" t="str">
        <f t="shared" si="0"/>
        <v/>
      </c>
      <c r="H39" s="259" t="str">
        <f>IF(G39="pigment",Table3[[#This Row],[Weight Percentage (no ranges)]],"")</f>
        <v/>
      </c>
      <c r="I39" s="259" t="str">
        <f t="shared" si="1"/>
        <v/>
      </c>
      <c r="J39" s="259" t="str">
        <f>IF(I39="binder",Table3[[#This Row],[Weight Percentage (no ranges)]],"")</f>
        <v/>
      </c>
      <c r="K39" s="259" t="str">
        <f t="shared" si="2"/>
        <v/>
      </c>
      <c r="L39" s="259" t="str">
        <f>IF(K39="solvent",Table3[[#This Row],[Weight Percentage (no ranges)]],"")</f>
        <v/>
      </c>
      <c r="M39" s="260" t="e">
        <f t="shared" si="3"/>
        <v>#N/A</v>
      </c>
      <c r="N39" s="165" t="e">
        <f>VLOOKUP(Table3[[#This Row],[CAS Number (CAS)]],RSLtbl,1,FALSE)</f>
        <v>#N/A</v>
      </c>
      <c r="O39" s="165">
        <f>IF(ISERROR(Table21[[#This Row],[lookup CAS]]),0,1)</f>
        <v>0</v>
      </c>
      <c r="P39" s="165">
        <f>IF(Table3[[#This Row],[Weight Percentage (no ranges)]]&lt;0.1,0,1)</f>
        <v>0</v>
      </c>
      <c r="Q39" s="165">
        <f>+Table21[[#This Row],[is RSL]]+Table21[[#This Row],[is &gt;0.1]]</f>
        <v>0</v>
      </c>
    </row>
    <row r="40" spans="1:17" s="165" customFormat="1">
      <c r="A40" s="343"/>
      <c r="B40" s="255"/>
      <c r="C40" s="256"/>
      <c r="D40" s="257" t="s">
        <v>1345</v>
      </c>
      <c r="E40" s="257" t="s">
        <v>1345</v>
      </c>
      <c r="F40" s="258" t="e">
        <f>VLOOKUP(TRIM(Table3[[#This Row],[CAS Number (CAS)]]),CASwAddlQuestions,4,FALSE)</f>
        <v>#N/A</v>
      </c>
      <c r="G40" s="259" t="str">
        <f t="shared" si="0"/>
        <v/>
      </c>
      <c r="H40" s="259" t="str">
        <f>IF(G40="pigment",Table3[[#This Row],[Weight Percentage (no ranges)]],"")</f>
        <v/>
      </c>
      <c r="I40" s="259" t="str">
        <f t="shared" si="1"/>
        <v/>
      </c>
      <c r="J40" s="259" t="str">
        <f>IF(I40="binder",Table3[[#This Row],[Weight Percentage (no ranges)]],"")</f>
        <v/>
      </c>
      <c r="K40" s="259" t="str">
        <f t="shared" si="2"/>
        <v/>
      </c>
      <c r="L40" s="259" t="str">
        <f>IF(K40="solvent",Table3[[#This Row],[Weight Percentage (no ranges)]],"")</f>
        <v/>
      </c>
      <c r="M40" s="260" t="e">
        <f t="shared" si="3"/>
        <v>#N/A</v>
      </c>
      <c r="N40" s="165" t="e">
        <f>VLOOKUP(Table3[[#This Row],[CAS Number (CAS)]],RSLtbl,1,FALSE)</f>
        <v>#N/A</v>
      </c>
      <c r="O40" s="165">
        <f>IF(ISERROR(Table21[[#This Row],[lookup CAS]]),0,1)</f>
        <v>0</v>
      </c>
      <c r="P40" s="165">
        <f>IF(Table3[[#This Row],[Weight Percentage (no ranges)]]&lt;0.1,0,1)</f>
        <v>0</v>
      </c>
      <c r="Q40" s="165">
        <f>+Table21[[#This Row],[is RSL]]+Table21[[#This Row],[is &gt;0.1]]</f>
        <v>0</v>
      </c>
    </row>
    <row r="41" spans="1:17" s="165" customFormat="1">
      <c r="A41" s="343"/>
      <c r="B41" s="255"/>
      <c r="C41" s="256"/>
      <c r="D41" s="257" t="s">
        <v>1345</v>
      </c>
      <c r="E41" s="257" t="s">
        <v>1345</v>
      </c>
      <c r="F41" s="258" t="e">
        <f>VLOOKUP(TRIM(Table3[[#This Row],[CAS Number (CAS)]]),CASwAddlQuestions,4,FALSE)</f>
        <v>#N/A</v>
      </c>
      <c r="G41" s="259" t="str">
        <f t="shared" si="0"/>
        <v/>
      </c>
      <c r="H41" s="259" t="str">
        <f>IF(G41="pigment",Table3[[#This Row],[Weight Percentage (no ranges)]],"")</f>
        <v/>
      </c>
      <c r="I41" s="259" t="str">
        <f t="shared" si="1"/>
        <v/>
      </c>
      <c r="J41" s="259" t="str">
        <f>IF(I41="binder",Table3[[#This Row],[Weight Percentage (no ranges)]],"")</f>
        <v/>
      </c>
      <c r="K41" s="259" t="str">
        <f t="shared" si="2"/>
        <v/>
      </c>
      <c r="L41" s="259" t="str">
        <f>IF(K41="solvent",Table3[[#This Row],[Weight Percentage (no ranges)]],"")</f>
        <v/>
      </c>
      <c r="M41" s="260" t="e">
        <f t="shared" si="3"/>
        <v>#N/A</v>
      </c>
      <c r="N41" s="165" t="e">
        <f>VLOOKUP(Table3[[#This Row],[CAS Number (CAS)]],RSLtbl,1,FALSE)</f>
        <v>#N/A</v>
      </c>
      <c r="O41" s="165">
        <f>IF(ISERROR(Table21[[#This Row],[lookup CAS]]),0,1)</f>
        <v>0</v>
      </c>
      <c r="P41" s="165">
        <f>IF(Table3[[#This Row],[Weight Percentage (no ranges)]]&lt;0.1,0,1)</f>
        <v>0</v>
      </c>
      <c r="Q41" s="165">
        <f>+Table21[[#This Row],[is RSL]]+Table21[[#This Row],[is &gt;0.1]]</f>
        <v>0</v>
      </c>
    </row>
    <row r="42" spans="1:17" s="165" customFormat="1">
      <c r="A42" s="343"/>
      <c r="B42" s="255"/>
      <c r="C42" s="256"/>
      <c r="D42" s="257" t="s">
        <v>1345</v>
      </c>
      <c r="E42" s="257" t="s">
        <v>1345</v>
      </c>
      <c r="F42" s="258" t="e">
        <f>VLOOKUP(TRIM(Table3[[#This Row],[CAS Number (CAS)]]),CASwAddlQuestions,4,FALSE)</f>
        <v>#N/A</v>
      </c>
      <c r="G42" s="259" t="str">
        <f t="shared" si="0"/>
        <v/>
      </c>
      <c r="H42" s="259" t="str">
        <f>IF(G42="pigment",Table3[[#This Row],[Weight Percentage (no ranges)]],"")</f>
        <v/>
      </c>
      <c r="I42" s="259" t="str">
        <f t="shared" si="1"/>
        <v/>
      </c>
      <c r="J42" s="259" t="str">
        <f>IF(I42="binder",Table3[[#This Row],[Weight Percentage (no ranges)]],"")</f>
        <v/>
      </c>
      <c r="K42" s="259" t="str">
        <f t="shared" si="2"/>
        <v/>
      </c>
      <c r="L42" s="259" t="str">
        <f>IF(K42="solvent",Table3[[#This Row],[Weight Percentage (no ranges)]],"")</f>
        <v/>
      </c>
      <c r="M42" s="260" t="e">
        <f t="shared" si="3"/>
        <v>#N/A</v>
      </c>
      <c r="N42" s="165" t="e">
        <f>VLOOKUP(Table3[[#This Row],[CAS Number (CAS)]],RSLtbl,1,FALSE)</f>
        <v>#N/A</v>
      </c>
      <c r="O42" s="165">
        <f>IF(ISERROR(Table21[[#This Row],[lookup CAS]]),0,1)</f>
        <v>0</v>
      </c>
      <c r="P42" s="165">
        <f>IF(Table3[[#This Row],[Weight Percentage (no ranges)]]&lt;0.1,0,1)</f>
        <v>0</v>
      </c>
      <c r="Q42" s="165">
        <f>+Table21[[#This Row],[is RSL]]+Table21[[#This Row],[is &gt;0.1]]</f>
        <v>0</v>
      </c>
    </row>
    <row r="43" spans="1:17" s="165" customFormat="1">
      <c r="A43" s="343"/>
      <c r="B43" s="255"/>
      <c r="C43" s="256"/>
      <c r="D43" s="257" t="s">
        <v>1345</v>
      </c>
      <c r="E43" s="257" t="s">
        <v>1345</v>
      </c>
      <c r="F43" s="258" t="e">
        <f>VLOOKUP(TRIM(Table3[[#This Row],[CAS Number (CAS)]]),CASwAddlQuestions,4,FALSE)</f>
        <v>#N/A</v>
      </c>
      <c r="G43" s="259" t="str">
        <f t="shared" si="0"/>
        <v/>
      </c>
      <c r="H43" s="259" t="str">
        <f>IF(G43="pigment",Table3[[#This Row],[Weight Percentage (no ranges)]],"")</f>
        <v/>
      </c>
      <c r="I43" s="259" t="str">
        <f t="shared" si="1"/>
        <v/>
      </c>
      <c r="J43" s="259" t="str">
        <f>IF(I43="binder",Table3[[#This Row],[Weight Percentage (no ranges)]],"")</f>
        <v/>
      </c>
      <c r="K43" s="259" t="str">
        <f t="shared" si="2"/>
        <v/>
      </c>
      <c r="L43" s="259" t="str">
        <f>IF(K43="solvent",Table3[[#This Row],[Weight Percentage (no ranges)]],"")</f>
        <v/>
      </c>
      <c r="M43" s="260" t="e">
        <f t="shared" si="3"/>
        <v>#N/A</v>
      </c>
      <c r="N43" s="165" t="e">
        <f>VLOOKUP(Table3[[#This Row],[CAS Number (CAS)]],RSLtbl,1,FALSE)</f>
        <v>#N/A</v>
      </c>
      <c r="O43" s="165">
        <f>IF(ISERROR(Table21[[#This Row],[lookup CAS]]),0,1)</f>
        <v>0</v>
      </c>
      <c r="P43" s="165">
        <f>IF(Table3[[#This Row],[Weight Percentage (no ranges)]]&lt;0.1,0,1)</f>
        <v>0</v>
      </c>
      <c r="Q43" s="165">
        <f>+Table21[[#This Row],[is RSL]]+Table21[[#This Row],[is &gt;0.1]]</f>
        <v>0</v>
      </c>
    </row>
    <row r="44" spans="1:17" s="165" customFormat="1">
      <c r="A44" s="343"/>
      <c r="B44" s="255"/>
      <c r="C44" s="256"/>
      <c r="D44" s="257" t="s">
        <v>1345</v>
      </c>
      <c r="E44" s="257" t="s">
        <v>1345</v>
      </c>
      <c r="F44" s="258" t="e">
        <f>VLOOKUP(TRIM(Table3[[#This Row],[CAS Number (CAS)]]),CASwAddlQuestions,4,FALSE)</f>
        <v>#N/A</v>
      </c>
      <c r="G44" s="259" t="str">
        <f t="shared" si="0"/>
        <v/>
      </c>
      <c r="H44" s="259" t="str">
        <f>IF(G44="pigment",Table3[[#This Row],[Weight Percentage (no ranges)]],"")</f>
        <v/>
      </c>
      <c r="I44" s="259" t="str">
        <f t="shared" si="1"/>
        <v/>
      </c>
      <c r="J44" s="259" t="str">
        <f>IF(I44="binder",Table3[[#This Row],[Weight Percentage (no ranges)]],"")</f>
        <v/>
      </c>
      <c r="K44" s="259" t="str">
        <f t="shared" si="2"/>
        <v/>
      </c>
      <c r="L44" s="259" t="str">
        <f>IF(K44="solvent",Table3[[#This Row],[Weight Percentage (no ranges)]],"")</f>
        <v/>
      </c>
      <c r="M44" s="260" t="e">
        <f t="shared" si="3"/>
        <v>#N/A</v>
      </c>
      <c r="N44" s="165" t="e">
        <f>VLOOKUP(Table3[[#This Row],[CAS Number (CAS)]],RSLtbl,1,FALSE)</f>
        <v>#N/A</v>
      </c>
      <c r="O44" s="165">
        <f>IF(ISERROR(Table21[[#This Row],[lookup CAS]]),0,1)</f>
        <v>0</v>
      </c>
      <c r="P44" s="165">
        <f>IF(Table3[[#This Row],[Weight Percentage (no ranges)]]&lt;0.1,0,1)</f>
        <v>0</v>
      </c>
      <c r="Q44" s="165">
        <f>+Table21[[#This Row],[is RSL]]+Table21[[#This Row],[is &gt;0.1]]</f>
        <v>0</v>
      </c>
    </row>
    <row r="45" spans="1:17" s="165" customFormat="1">
      <c r="A45" s="343"/>
      <c r="B45" s="255"/>
      <c r="C45" s="256"/>
      <c r="D45" s="257" t="s">
        <v>1345</v>
      </c>
      <c r="E45" s="257" t="s">
        <v>1345</v>
      </c>
      <c r="F45" s="258" t="e">
        <f>VLOOKUP(TRIM(Table3[[#This Row],[CAS Number (CAS)]]),CASwAddlQuestions,4,FALSE)</f>
        <v>#N/A</v>
      </c>
      <c r="G45" s="259" t="str">
        <f t="shared" si="0"/>
        <v/>
      </c>
      <c r="H45" s="259" t="str">
        <f>IF(G45="pigment",Table3[[#This Row],[Weight Percentage (no ranges)]],"")</f>
        <v/>
      </c>
      <c r="I45" s="259" t="str">
        <f t="shared" si="1"/>
        <v/>
      </c>
      <c r="J45" s="259" t="str">
        <f>IF(I45="binder",Table3[[#This Row],[Weight Percentage (no ranges)]],"")</f>
        <v/>
      </c>
      <c r="K45" s="259" t="str">
        <f t="shared" si="2"/>
        <v/>
      </c>
      <c r="L45" s="259" t="str">
        <f>IF(K45="solvent",Table3[[#This Row],[Weight Percentage (no ranges)]],"")</f>
        <v/>
      </c>
      <c r="M45" s="260" t="e">
        <f t="shared" si="3"/>
        <v>#N/A</v>
      </c>
      <c r="N45" s="165" t="e">
        <f>VLOOKUP(Table3[[#This Row],[CAS Number (CAS)]],RSLtbl,1,FALSE)</f>
        <v>#N/A</v>
      </c>
      <c r="O45" s="165">
        <f>IF(ISERROR(Table21[[#This Row],[lookup CAS]]),0,1)</f>
        <v>0</v>
      </c>
      <c r="P45" s="165">
        <f>IF(Table3[[#This Row],[Weight Percentage (no ranges)]]&lt;0.1,0,1)</f>
        <v>0</v>
      </c>
      <c r="Q45" s="165">
        <f>+Table21[[#This Row],[is RSL]]+Table21[[#This Row],[is &gt;0.1]]</f>
        <v>0</v>
      </c>
    </row>
    <row r="46" spans="1:17" s="165" customFormat="1">
      <c r="A46" s="343"/>
      <c r="B46" s="255"/>
      <c r="C46" s="256"/>
      <c r="D46" s="257" t="s">
        <v>1345</v>
      </c>
      <c r="E46" s="257" t="s">
        <v>1345</v>
      </c>
      <c r="F46" s="258" t="e">
        <f>VLOOKUP(TRIM(Table3[[#This Row],[CAS Number (CAS)]]),CASwAddlQuestions,4,FALSE)</f>
        <v>#N/A</v>
      </c>
      <c r="G46" s="259" t="str">
        <f t="shared" si="0"/>
        <v/>
      </c>
      <c r="H46" s="259" t="str">
        <f>IF(G46="pigment",Table3[[#This Row],[Weight Percentage (no ranges)]],"")</f>
        <v/>
      </c>
      <c r="I46" s="259" t="str">
        <f t="shared" si="1"/>
        <v/>
      </c>
      <c r="J46" s="259" t="str">
        <f>IF(I46="binder",Table3[[#This Row],[Weight Percentage (no ranges)]],"")</f>
        <v/>
      </c>
      <c r="K46" s="259" t="str">
        <f t="shared" si="2"/>
        <v/>
      </c>
      <c r="L46" s="259" t="str">
        <f>IF(K46="solvent",Table3[[#This Row],[Weight Percentage (no ranges)]],"")</f>
        <v/>
      </c>
      <c r="M46" s="260" t="e">
        <f t="shared" si="3"/>
        <v>#N/A</v>
      </c>
      <c r="N46" s="165" t="e">
        <f>VLOOKUP(Table3[[#This Row],[CAS Number (CAS)]],RSLtbl,1,FALSE)</f>
        <v>#N/A</v>
      </c>
      <c r="O46" s="165">
        <f>IF(ISERROR(Table21[[#This Row],[lookup CAS]]),0,1)</f>
        <v>0</v>
      </c>
      <c r="P46" s="165">
        <f>IF(Table3[[#This Row],[Weight Percentage (no ranges)]]&lt;0.1,0,1)</f>
        <v>0</v>
      </c>
      <c r="Q46" s="165">
        <f>+Table21[[#This Row],[is RSL]]+Table21[[#This Row],[is &gt;0.1]]</f>
        <v>0</v>
      </c>
    </row>
    <row r="47" spans="1:17" s="165" customFormat="1">
      <c r="A47" s="343"/>
      <c r="B47" s="255"/>
      <c r="C47" s="256"/>
      <c r="D47" s="257" t="s">
        <v>1345</v>
      </c>
      <c r="E47" s="257" t="s">
        <v>1345</v>
      </c>
      <c r="F47" s="258" t="e">
        <f>VLOOKUP(TRIM(Table3[[#This Row],[CAS Number (CAS)]]),CASwAddlQuestions,4,FALSE)</f>
        <v>#N/A</v>
      </c>
      <c r="G47" s="259" t="str">
        <f t="shared" si="0"/>
        <v/>
      </c>
      <c r="H47" s="259" t="str">
        <f>IF(G47="pigment",Table3[[#This Row],[Weight Percentage (no ranges)]],"")</f>
        <v/>
      </c>
      <c r="I47" s="259" t="str">
        <f t="shared" si="1"/>
        <v/>
      </c>
      <c r="J47" s="259" t="str">
        <f>IF(I47="binder",Table3[[#This Row],[Weight Percentage (no ranges)]],"")</f>
        <v/>
      </c>
      <c r="K47" s="259" t="str">
        <f t="shared" si="2"/>
        <v/>
      </c>
      <c r="L47" s="259" t="str">
        <f>IF(K47="solvent",Table3[[#This Row],[Weight Percentage (no ranges)]],"")</f>
        <v/>
      </c>
      <c r="M47" s="260" t="e">
        <f t="shared" si="3"/>
        <v>#N/A</v>
      </c>
      <c r="N47" s="165" t="e">
        <f>VLOOKUP(Table3[[#This Row],[CAS Number (CAS)]],RSLtbl,1,FALSE)</f>
        <v>#N/A</v>
      </c>
      <c r="O47" s="165">
        <f>IF(ISERROR(Table21[[#This Row],[lookup CAS]]),0,1)</f>
        <v>0</v>
      </c>
      <c r="P47" s="165">
        <f>IF(Table3[[#This Row],[Weight Percentage (no ranges)]]&lt;0.1,0,1)</f>
        <v>0</v>
      </c>
      <c r="Q47" s="165">
        <f>+Table21[[#This Row],[is RSL]]+Table21[[#This Row],[is &gt;0.1]]</f>
        <v>0</v>
      </c>
    </row>
    <row r="48" spans="1:17" s="165" customFormat="1">
      <c r="A48" s="343"/>
      <c r="B48" s="255"/>
      <c r="C48" s="256"/>
      <c r="D48" s="257" t="s">
        <v>1345</v>
      </c>
      <c r="E48" s="257" t="s">
        <v>1345</v>
      </c>
      <c r="F48" s="258" t="e">
        <f>VLOOKUP(TRIM(Table3[[#This Row],[CAS Number (CAS)]]),CASwAddlQuestions,4,FALSE)</f>
        <v>#N/A</v>
      </c>
      <c r="G48" s="259" t="str">
        <f t="shared" si="0"/>
        <v/>
      </c>
      <c r="H48" s="259" t="str">
        <f>IF(G48="pigment",Table3[[#This Row],[Weight Percentage (no ranges)]],"")</f>
        <v/>
      </c>
      <c r="I48" s="259" t="str">
        <f t="shared" si="1"/>
        <v/>
      </c>
      <c r="J48" s="259" t="str">
        <f>IF(I48="binder",Table3[[#This Row],[Weight Percentage (no ranges)]],"")</f>
        <v/>
      </c>
      <c r="K48" s="259" t="str">
        <f t="shared" si="2"/>
        <v/>
      </c>
      <c r="L48" s="259" t="str">
        <f>IF(K48="solvent",Table3[[#This Row],[Weight Percentage (no ranges)]],"")</f>
        <v/>
      </c>
      <c r="M48" s="260" t="e">
        <f t="shared" si="3"/>
        <v>#N/A</v>
      </c>
      <c r="N48" s="165" t="e">
        <f>VLOOKUP(Table3[[#This Row],[CAS Number (CAS)]],RSLtbl,1,FALSE)</f>
        <v>#N/A</v>
      </c>
      <c r="O48" s="165">
        <f>IF(ISERROR(Table21[[#This Row],[lookup CAS]]),0,1)</f>
        <v>0</v>
      </c>
      <c r="P48" s="165">
        <f>IF(Table3[[#This Row],[Weight Percentage (no ranges)]]&lt;0.1,0,1)</f>
        <v>0</v>
      </c>
      <c r="Q48" s="165">
        <f>+Table21[[#This Row],[is RSL]]+Table21[[#This Row],[is &gt;0.1]]</f>
        <v>0</v>
      </c>
    </row>
    <row r="49" spans="1:17" s="165" customFormat="1">
      <c r="A49" s="343"/>
      <c r="B49" s="255"/>
      <c r="C49" s="256"/>
      <c r="D49" s="257" t="s">
        <v>1345</v>
      </c>
      <c r="E49" s="257" t="s">
        <v>1345</v>
      </c>
      <c r="F49" s="258" t="e">
        <f>VLOOKUP(TRIM(Table3[[#This Row],[CAS Number (CAS)]]),CASwAddlQuestions,4,FALSE)</f>
        <v>#N/A</v>
      </c>
      <c r="G49" s="259" t="str">
        <f t="shared" si="0"/>
        <v/>
      </c>
      <c r="H49" s="259" t="str">
        <f>IF(G49="pigment",Table3[[#This Row],[Weight Percentage (no ranges)]],"")</f>
        <v/>
      </c>
      <c r="I49" s="259" t="str">
        <f t="shared" si="1"/>
        <v/>
      </c>
      <c r="J49" s="259" t="str">
        <f>IF(I49="binder",Table3[[#This Row],[Weight Percentage (no ranges)]],"")</f>
        <v/>
      </c>
      <c r="K49" s="259" t="str">
        <f t="shared" si="2"/>
        <v/>
      </c>
      <c r="L49" s="259" t="str">
        <f>IF(K49="solvent",Table3[[#This Row],[Weight Percentage (no ranges)]],"")</f>
        <v/>
      </c>
      <c r="M49" s="260" t="e">
        <f t="shared" si="3"/>
        <v>#N/A</v>
      </c>
      <c r="N49" s="165" t="e">
        <f>VLOOKUP(Table3[[#This Row],[CAS Number (CAS)]],RSLtbl,1,FALSE)</f>
        <v>#N/A</v>
      </c>
      <c r="O49" s="165">
        <f>IF(ISERROR(Table21[[#This Row],[lookup CAS]]),0,1)</f>
        <v>0</v>
      </c>
      <c r="P49" s="165">
        <f>IF(Table3[[#This Row],[Weight Percentage (no ranges)]]&lt;0.1,0,1)</f>
        <v>0</v>
      </c>
      <c r="Q49" s="165">
        <f>+Table21[[#This Row],[is RSL]]+Table21[[#This Row],[is &gt;0.1]]</f>
        <v>0</v>
      </c>
    </row>
    <row r="50" spans="1:17" s="165" customFormat="1">
      <c r="A50" s="343"/>
      <c r="B50" s="255"/>
      <c r="C50" s="256"/>
      <c r="D50" s="257" t="s">
        <v>1345</v>
      </c>
      <c r="E50" s="257" t="s">
        <v>1345</v>
      </c>
      <c r="F50" s="258" t="e">
        <f>VLOOKUP(TRIM(Table3[[#This Row],[CAS Number (CAS)]]),CASwAddlQuestions,4,FALSE)</f>
        <v>#N/A</v>
      </c>
      <c r="G50" s="259" t="str">
        <f t="shared" si="0"/>
        <v/>
      </c>
      <c r="H50" s="259" t="str">
        <f>IF(G50="pigment",Table3[[#This Row],[Weight Percentage (no ranges)]],"")</f>
        <v/>
      </c>
      <c r="I50" s="259" t="str">
        <f t="shared" si="1"/>
        <v/>
      </c>
      <c r="J50" s="259" t="str">
        <f>IF(I50="binder",Table3[[#This Row],[Weight Percentage (no ranges)]],"")</f>
        <v/>
      </c>
      <c r="K50" s="259" t="str">
        <f t="shared" si="2"/>
        <v/>
      </c>
      <c r="L50" s="259" t="str">
        <f>IF(K50="solvent",Table3[[#This Row],[Weight Percentage (no ranges)]],"")</f>
        <v/>
      </c>
      <c r="M50" s="260" t="e">
        <f t="shared" si="3"/>
        <v>#N/A</v>
      </c>
      <c r="N50" s="165" t="e">
        <f>VLOOKUP(Table3[[#This Row],[CAS Number (CAS)]],RSLtbl,1,FALSE)</f>
        <v>#N/A</v>
      </c>
      <c r="O50" s="165">
        <f>IF(ISERROR(Table21[[#This Row],[lookup CAS]]),0,1)</f>
        <v>0</v>
      </c>
      <c r="P50" s="165">
        <f>IF(Table3[[#This Row],[Weight Percentage (no ranges)]]&lt;0.1,0,1)</f>
        <v>0</v>
      </c>
      <c r="Q50" s="165">
        <f>+Table21[[#This Row],[is RSL]]+Table21[[#This Row],[is &gt;0.1]]</f>
        <v>0</v>
      </c>
    </row>
    <row r="51" spans="1:17" s="165" customFormat="1">
      <c r="A51" s="343"/>
      <c r="B51" s="255"/>
      <c r="C51" s="256"/>
      <c r="D51" s="257" t="s">
        <v>1345</v>
      </c>
      <c r="E51" s="257" t="s">
        <v>1345</v>
      </c>
      <c r="F51" s="258" t="e">
        <f>VLOOKUP(TRIM(Table3[[#This Row],[CAS Number (CAS)]]),CASwAddlQuestions,4,FALSE)</f>
        <v>#N/A</v>
      </c>
      <c r="G51" s="259" t="str">
        <f t="shared" ref="G51:G74" si="4">IF(ISNUMBER(SEARCH("*pigment*",$D51)),"pigment","")</f>
        <v/>
      </c>
      <c r="H51" s="259" t="str">
        <f>IF(G51="pigment",Table3[[#This Row],[Weight Percentage (no ranges)]],"")</f>
        <v/>
      </c>
      <c r="I51" s="259" t="str">
        <f t="shared" ref="I51:I74" si="5">IF(ISNUMBER(SEARCH("*binder*",$D51)),"binder","")</f>
        <v/>
      </c>
      <c r="J51" s="259" t="str">
        <f>IF(I51="binder",Table3[[#This Row],[Weight Percentage (no ranges)]],"")</f>
        <v/>
      </c>
      <c r="K51" s="259" t="str">
        <f t="shared" ref="K51:K74" si="6">IF(ISNUMBER(SEARCH("*solvent*",$D51)),"solvent","")</f>
        <v/>
      </c>
      <c r="L51" s="259" t="str">
        <f>IF(K51="solvent",Table3[[#This Row],[Weight Percentage (no ranges)]],"")</f>
        <v/>
      </c>
      <c r="M51" s="260" t="e">
        <f t="shared" si="3"/>
        <v>#N/A</v>
      </c>
      <c r="N51" s="165" t="e">
        <f>VLOOKUP(Table3[[#This Row],[CAS Number (CAS)]],RSLtbl,1,FALSE)</f>
        <v>#N/A</v>
      </c>
      <c r="O51" s="165">
        <f>IF(ISERROR(Table21[[#This Row],[lookup CAS]]),0,1)</f>
        <v>0</v>
      </c>
      <c r="P51" s="165">
        <f>IF(Table3[[#This Row],[Weight Percentage (no ranges)]]&lt;0.1,0,1)</f>
        <v>0</v>
      </c>
      <c r="Q51" s="165">
        <f>+Table21[[#This Row],[is RSL]]+Table21[[#This Row],[is &gt;0.1]]</f>
        <v>0</v>
      </c>
    </row>
    <row r="52" spans="1:17" s="165" customFormat="1">
      <c r="A52" s="343"/>
      <c r="B52" s="255"/>
      <c r="C52" s="256"/>
      <c r="D52" s="257" t="s">
        <v>1345</v>
      </c>
      <c r="E52" s="257" t="s">
        <v>1345</v>
      </c>
      <c r="F52" s="258" t="e">
        <f>VLOOKUP(TRIM(Table3[[#This Row],[CAS Number (CAS)]]),CASwAddlQuestions,4,FALSE)</f>
        <v>#N/A</v>
      </c>
      <c r="G52" s="259" t="str">
        <f t="shared" si="4"/>
        <v/>
      </c>
      <c r="H52" s="259" t="str">
        <f>IF(G52="pigment",Table3[[#This Row],[Weight Percentage (no ranges)]],"")</f>
        <v/>
      </c>
      <c r="I52" s="259" t="str">
        <f t="shared" si="5"/>
        <v/>
      </c>
      <c r="J52" s="259" t="str">
        <f>IF(I52="binder",Table3[[#This Row],[Weight Percentage (no ranges)]],"")</f>
        <v/>
      </c>
      <c r="K52" s="259" t="str">
        <f t="shared" si="6"/>
        <v/>
      </c>
      <c r="L52" s="259" t="str">
        <f>IF(K52="solvent",Table3[[#This Row],[Weight Percentage (no ranges)]],"")</f>
        <v/>
      </c>
      <c r="M52" s="260" t="e">
        <f t="shared" si="3"/>
        <v>#N/A</v>
      </c>
      <c r="N52" s="165" t="e">
        <f>VLOOKUP(Table3[[#This Row],[CAS Number (CAS)]],RSLtbl,1,FALSE)</f>
        <v>#N/A</v>
      </c>
      <c r="O52" s="165">
        <f>IF(ISERROR(Table21[[#This Row],[lookup CAS]]),0,1)</f>
        <v>0</v>
      </c>
      <c r="P52" s="165">
        <f>IF(Table3[[#This Row],[Weight Percentage (no ranges)]]&lt;0.1,0,1)</f>
        <v>0</v>
      </c>
      <c r="Q52" s="165">
        <f>+Table21[[#This Row],[is RSL]]+Table21[[#This Row],[is &gt;0.1]]</f>
        <v>0</v>
      </c>
    </row>
    <row r="53" spans="1:17" s="165" customFormat="1">
      <c r="A53" s="343"/>
      <c r="B53" s="255"/>
      <c r="C53" s="256"/>
      <c r="D53" s="257" t="s">
        <v>1345</v>
      </c>
      <c r="E53" s="257" t="s">
        <v>1345</v>
      </c>
      <c r="F53" s="258" t="e">
        <f>VLOOKUP(TRIM(Table3[[#This Row],[CAS Number (CAS)]]),CASwAddlQuestions,4,FALSE)</f>
        <v>#N/A</v>
      </c>
      <c r="G53" s="259" t="str">
        <f t="shared" si="4"/>
        <v/>
      </c>
      <c r="H53" s="259" t="str">
        <f>IF(G53="pigment",Table3[[#This Row],[Weight Percentage (no ranges)]],"")</f>
        <v/>
      </c>
      <c r="I53" s="259" t="str">
        <f t="shared" si="5"/>
        <v/>
      </c>
      <c r="J53" s="259" t="str">
        <f>IF(I53="binder",Table3[[#This Row],[Weight Percentage (no ranges)]],"")</f>
        <v/>
      </c>
      <c r="K53" s="259" t="str">
        <f t="shared" si="6"/>
        <v/>
      </c>
      <c r="L53" s="259" t="str">
        <f>IF(K53="solvent",Table3[[#This Row],[Weight Percentage (no ranges)]],"")</f>
        <v/>
      </c>
      <c r="M53" s="260" t="e">
        <f t="shared" si="3"/>
        <v>#N/A</v>
      </c>
      <c r="N53" s="165" t="e">
        <f>VLOOKUP(Table3[[#This Row],[CAS Number (CAS)]],RSLtbl,1,FALSE)</f>
        <v>#N/A</v>
      </c>
      <c r="O53" s="165">
        <f>IF(ISERROR(Table21[[#This Row],[lookup CAS]]),0,1)</f>
        <v>0</v>
      </c>
      <c r="P53" s="165">
        <f>IF(Table3[[#This Row],[Weight Percentage (no ranges)]]&lt;0.1,0,1)</f>
        <v>0</v>
      </c>
      <c r="Q53" s="165">
        <f>+Table21[[#This Row],[is RSL]]+Table21[[#This Row],[is &gt;0.1]]</f>
        <v>0</v>
      </c>
    </row>
    <row r="54" spans="1:17" s="165" customFormat="1">
      <c r="A54" s="343"/>
      <c r="B54" s="255"/>
      <c r="C54" s="256"/>
      <c r="D54" s="257" t="s">
        <v>1345</v>
      </c>
      <c r="E54" s="257" t="s">
        <v>1345</v>
      </c>
      <c r="F54" s="258" t="e">
        <f>VLOOKUP(TRIM(Table3[[#This Row],[CAS Number (CAS)]]),CASwAddlQuestions,4,FALSE)</f>
        <v>#N/A</v>
      </c>
      <c r="G54" s="259" t="str">
        <f t="shared" si="4"/>
        <v/>
      </c>
      <c r="H54" s="259" t="str">
        <f>IF(G54="pigment",Table3[[#This Row],[Weight Percentage (no ranges)]],"")</f>
        <v/>
      </c>
      <c r="I54" s="259" t="str">
        <f t="shared" si="5"/>
        <v/>
      </c>
      <c r="J54" s="259" t="str">
        <f>IF(I54="binder",Table3[[#This Row],[Weight Percentage (no ranges)]],"")</f>
        <v/>
      </c>
      <c r="K54" s="259" t="str">
        <f t="shared" si="6"/>
        <v/>
      </c>
      <c r="L54" s="259" t="str">
        <f>IF(K54="solvent",Table3[[#This Row],[Weight Percentage (no ranges)]],"")</f>
        <v/>
      </c>
      <c r="M54" s="260" t="e">
        <f t="shared" si="3"/>
        <v>#N/A</v>
      </c>
      <c r="N54" s="165" t="e">
        <f>VLOOKUP(Table3[[#This Row],[CAS Number (CAS)]],RSLtbl,1,FALSE)</f>
        <v>#N/A</v>
      </c>
      <c r="O54" s="165">
        <f>IF(ISERROR(Table21[[#This Row],[lookup CAS]]),0,1)</f>
        <v>0</v>
      </c>
      <c r="P54" s="165">
        <f>IF(Table3[[#This Row],[Weight Percentage (no ranges)]]&lt;0.1,0,1)</f>
        <v>0</v>
      </c>
      <c r="Q54" s="165">
        <f>+Table21[[#This Row],[is RSL]]+Table21[[#This Row],[is &gt;0.1]]</f>
        <v>0</v>
      </c>
    </row>
    <row r="55" spans="1:17" s="165" customFormat="1">
      <c r="A55" s="343"/>
      <c r="B55" s="255"/>
      <c r="C55" s="256"/>
      <c r="D55" s="257" t="s">
        <v>1345</v>
      </c>
      <c r="E55" s="257" t="s">
        <v>1345</v>
      </c>
      <c r="F55" s="258" t="e">
        <f>VLOOKUP(TRIM(Table3[[#This Row],[CAS Number (CAS)]]),CASwAddlQuestions,4,FALSE)</f>
        <v>#N/A</v>
      </c>
      <c r="G55" s="259" t="str">
        <f t="shared" si="4"/>
        <v/>
      </c>
      <c r="H55" s="259" t="str">
        <f>IF(G55="pigment",Table3[[#This Row],[Weight Percentage (no ranges)]],"")</f>
        <v/>
      </c>
      <c r="I55" s="259" t="str">
        <f t="shared" si="5"/>
        <v/>
      </c>
      <c r="J55" s="259" t="str">
        <f>IF(I55="binder",Table3[[#This Row],[Weight Percentage (no ranges)]],"")</f>
        <v/>
      </c>
      <c r="K55" s="259" t="str">
        <f t="shared" si="6"/>
        <v/>
      </c>
      <c r="L55" s="259" t="str">
        <f>IF(K55="solvent",Table3[[#This Row],[Weight Percentage (no ranges)]],"")</f>
        <v/>
      </c>
      <c r="M55" s="260" t="e">
        <f t="shared" si="3"/>
        <v>#N/A</v>
      </c>
      <c r="N55" s="165" t="e">
        <f>VLOOKUP(Table3[[#This Row],[CAS Number (CAS)]],RSLtbl,1,FALSE)</f>
        <v>#N/A</v>
      </c>
      <c r="O55" s="165">
        <f>IF(ISERROR(Table21[[#This Row],[lookup CAS]]),0,1)</f>
        <v>0</v>
      </c>
      <c r="P55" s="165">
        <f>IF(Table3[[#This Row],[Weight Percentage (no ranges)]]&lt;0.1,0,1)</f>
        <v>0</v>
      </c>
      <c r="Q55" s="165">
        <f>+Table21[[#This Row],[is RSL]]+Table21[[#This Row],[is &gt;0.1]]</f>
        <v>0</v>
      </c>
    </row>
    <row r="56" spans="1:17" s="165" customFormat="1">
      <c r="A56" s="343"/>
      <c r="B56" s="255"/>
      <c r="C56" s="256"/>
      <c r="D56" s="257" t="s">
        <v>1345</v>
      </c>
      <c r="E56" s="257" t="s">
        <v>1345</v>
      </c>
      <c r="F56" s="258" t="e">
        <f>VLOOKUP(TRIM(Table3[[#This Row],[CAS Number (CAS)]]),CASwAddlQuestions,4,FALSE)</f>
        <v>#N/A</v>
      </c>
      <c r="G56" s="259" t="str">
        <f t="shared" si="4"/>
        <v/>
      </c>
      <c r="H56" s="259" t="str">
        <f>IF(G56="pigment",Table3[[#This Row],[Weight Percentage (no ranges)]],"")</f>
        <v/>
      </c>
      <c r="I56" s="259" t="str">
        <f t="shared" si="5"/>
        <v/>
      </c>
      <c r="J56" s="259" t="str">
        <f>IF(I56="binder",Table3[[#This Row],[Weight Percentage (no ranges)]],"")</f>
        <v/>
      </c>
      <c r="K56" s="259" t="str">
        <f t="shared" si="6"/>
        <v/>
      </c>
      <c r="L56" s="259" t="str">
        <f>IF(K56="solvent",Table3[[#This Row],[Weight Percentage (no ranges)]],"")</f>
        <v/>
      </c>
      <c r="M56" s="260" t="e">
        <f t="shared" si="3"/>
        <v>#N/A</v>
      </c>
      <c r="N56" s="165" t="e">
        <f>VLOOKUP(Table3[[#This Row],[CAS Number (CAS)]],RSLtbl,1,FALSE)</f>
        <v>#N/A</v>
      </c>
      <c r="O56" s="165">
        <f>IF(ISERROR(Table21[[#This Row],[lookup CAS]]),0,1)</f>
        <v>0</v>
      </c>
      <c r="P56" s="165">
        <f>IF(Table3[[#This Row],[Weight Percentage (no ranges)]]&lt;0.1,0,1)</f>
        <v>0</v>
      </c>
      <c r="Q56" s="165">
        <f>+Table21[[#This Row],[is RSL]]+Table21[[#This Row],[is &gt;0.1]]</f>
        <v>0</v>
      </c>
    </row>
    <row r="57" spans="1:17" s="165" customFormat="1">
      <c r="A57" s="343"/>
      <c r="B57" s="255"/>
      <c r="C57" s="256"/>
      <c r="D57" s="257" t="s">
        <v>1345</v>
      </c>
      <c r="E57" s="257" t="s">
        <v>1345</v>
      </c>
      <c r="F57" s="258" t="e">
        <f>VLOOKUP(TRIM(Table3[[#This Row],[CAS Number (CAS)]]),CASwAddlQuestions,4,FALSE)</f>
        <v>#N/A</v>
      </c>
      <c r="G57" s="259" t="str">
        <f t="shared" si="4"/>
        <v/>
      </c>
      <c r="H57" s="259" t="str">
        <f>IF(G57="pigment",Table3[[#This Row],[Weight Percentage (no ranges)]],"")</f>
        <v/>
      </c>
      <c r="I57" s="259" t="str">
        <f t="shared" si="5"/>
        <v/>
      </c>
      <c r="J57" s="259" t="str">
        <f>IF(I57="binder",Table3[[#This Row],[Weight Percentage (no ranges)]],"")</f>
        <v/>
      </c>
      <c r="K57" s="259" t="str">
        <f t="shared" si="6"/>
        <v/>
      </c>
      <c r="L57" s="259" t="str">
        <f>IF(K57="solvent",Table3[[#This Row],[Weight Percentage (no ranges)]],"")</f>
        <v/>
      </c>
      <c r="M57" s="260" t="e">
        <f t="shared" si="3"/>
        <v>#N/A</v>
      </c>
      <c r="N57" s="165" t="e">
        <f>VLOOKUP(Table3[[#This Row],[CAS Number (CAS)]],RSLtbl,1,FALSE)</f>
        <v>#N/A</v>
      </c>
      <c r="O57" s="165">
        <f>IF(ISERROR(Table21[[#This Row],[lookup CAS]]),0,1)</f>
        <v>0</v>
      </c>
      <c r="P57" s="165">
        <f>IF(Table3[[#This Row],[Weight Percentage (no ranges)]]&lt;0.1,0,1)</f>
        <v>0</v>
      </c>
      <c r="Q57" s="165">
        <f>+Table21[[#This Row],[is RSL]]+Table21[[#This Row],[is &gt;0.1]]</f>
        <v>0</v>
      </c>
    </row>
    <row r="58" spans="1:17" s="165" customFormat="1">
      <c r="A58" s="343"/>
      <c r="B58" s="255"/>
      <c r="C58" s="256"/>
      <c r="D58" s="257" t="s">
        <v>1345</v>
      </c>
      <c r="E58" s="257" t="s">
        <v>1345</v>
      </c>
      <c r="F58" s="258" t="e">
        <f>VLOOKUP(TRIM(Table3[[#This Row],[CAS Number (CAS)]]),CASwAddlQuestions,4,FALSE)</f>
        <v>#N/A</v>
      </c>
      <c r="G58" s="259" t="str">
        <f t="shared" si="4"/>
        <v/>
      </c>
      <c r="H58" s="259" t="str">
        <f>IF(G58="pigment",Table3[[#This Row],[Weight Percentage (no ranges)]],"")</f>
        <v/>
      </c>
      <c r="I58" s="259" t="str">
        <f t="shared" si="5"/>
        <v/>
      </c>
      <c r="J58" s="259" t="str">
        <f>IF(I58="binder",Table3[[#This Row],[Weight Percentage (no ranges)]],"")</f>
        <v/>
      </c>
      <c r="K58" s="259" t="str">
        <f t="shared" si="6"/>
        <v/>
      </c>
      <c r="L58" s="259" t="str">
        <f>IF(K58="solvent",Table3[[#This Row],[Weight Percentage (no ranges)]],"")</f>
        <v/>
      </c>
      <c r="M58" s="260" t="e">
        <f t="shared" si="3"/>
        <v>#N/A</v>
      </c>
      <c r="N58" s="165" t="e">
        <f>VLOOKUP(Table3[[#This Row],[CAS Number (CAS)]],RSLtbl,1,FALSE)</f>
        <v>#N/A</v>
      </c>
      <c r="O58" s="165">
        <f>IF(ISERROR(Table21[[#This Row],[lookup CAS]]),0,1)</f>
        <v>0</v>
      </c>
      <c r="P58" s="165">
        <f>IF(Table3[[#This Row],[Weight Percentage (no ranges)]]&lt;0.1,0,1)</f>
        <v>0</v>
      </c>
      <c r="Q58" s="165">
        <f>+Table21[[#This Row],[is RSL]]+Table21[[#This Row],[is &gt;0.1]]</f>
        <v>0</v>
      </c>
    </row>
    <row r="59" spans="1:17" s="165" customFormat="1">
      <c r="A59" s="343"/>
      <c r="B59" s="255"/>
      <c r="C59" s="256"/>
      <c r="D59" s="257" t="s">
        <v>1345</v>
      </c>
      <c r="E59" s="257" t="s">
        <v>1345</v>
      </c>
      <c r="F59" s="258" t="e">
        <f>VLOOKUP(TRIM(Table3[[#This Row],[CAS Number (CAS)]]),CASwAddlQuestions,4,FALSE)</f>
        <v>#N/A</v>
      </c>
      <c r="G59" s="259" t="str">
        <f t="shared" si="4"/>
        <v/>
      </c>
      <c r="H59" s="259" t="str">
        <f>IF(G59="pigment",Table3[[#This Row],[Weight Percentage (no ranges)]],"")</f>
        <v/>
      </c>
      <c r="I59" s="259" t="str">
        <f t="shared" si="5"/>
        <v/>
      </c>
      <c r="J59" s="259" t="str">
        <f>IF(I59="binder",Table3[[#This Row],[Weight Percentage (no ranges)]],"")</f>
        <v/>
      </c>
      <c r="K59" s="259" t="str">
        <f t="shared" si="6"/>
        <v/>
      </c>
      <c r="L59" s="259" t="str">
        <f>IF(K59="solvent",Table3[[#This Row],[Weight Percentage (no ranges)]],"")</f>
        <v/>
      </c>
      <c r="M59" s="260" t="e">
        <f t="shared" si="3"/>
        <v>#N/A</v>
      </c>
      <c r="N59" s="165" t="e">
        <f>VLOOKUP(Table3[[#This Row],[CAS Number (CAS)]],RSLtbl,1,FALSE)</f>
        <v>#N/A</v>
      </c>
      <c r="O59" s="165">
        <f>IF(ISERROR(Table21[[#This Row],[lookup CAS]]),0,1)</f>
        <v>0</v>
      </c>
      <c r="P59" s="165">
        <f>IF(Table3[[#This Row],[Weight Percentage (no ranges)]]&lt;0.1,0,1)</f>
        <v>0</v>
      </c>
      <c r="Q59" s="165">
        <f>+Table21[[#This Row],[is RSL]]+Table21[[#This Row],[is &gt;0.1]]</f>
        <v>0</v>
      </c>
    </row>
    <row r="60" spans="1:17" s="165" customFormat="1">
      <c r="A60" s="343"/>
      <c r="B60" s="255"/>
      <c r="C60" s="256"/>
      <c r="D60" s="257" t="s">
        <v>1345</v>
      </c>
      <c r="E60" s="257" t="s">
        <v>1345</v>
      </c>
      <c r="F60" s="258" t="e">
        <f>VLOOKUP(TRIM(Table3[[#This Row],[CAS Number (CAS)]]),CASwAddlQuestions,4,FALSE)</f>
        <v>#N/A</v>
      </c>
      <c r="G60" s="259" t="str">
        <f t="shared" si="4"/>
        <v/>
      </c>
      <c r="H60" s="259" t="str">
        <f>IF(G60="pigment",Table3[[#This Row],[Weight Percentage (no ranges)]],"")</f>
        <v/>
      </c>
      <c r="I60" s="259" t="str">
        <f t="shared" si="5"/>
        <v/>
      </c>
      <c r="J60" s="259" t="str">
        <f>IF(I60="binder",Table3[[#This Row],[Weight Percentage (no ranges)]],"")</f>
        <v/>
      </c>
      <c r="K60" s="259" t="str">
        <f t="shared" si="6"/>
        <v/>
      </c>
      <c r="L60" s="259" t="str">
        <f>IF(K60="solvent",Table3[[#This Row],[Weight Percentage (no ranges)]],"")</f>
        <v/>
      </c>
      <c r="M60" s="260" t="e">
        <f t="shared" si="3"/>
        <v>#N/A</v>
      </c>
      <c r="N60" s="165" t="e">
        <f>VLOOKUP(Table3[[#This Row],[CAS Number (CAS)]],RSLtbl,1,FALSE)</f>
        <v>#N/A</v>
      </c>
      <c r="O60" s="165">
        <f>IF(ISERROR(Table21[[#This Row],[lookup CAS]]),0,1)</f>
        <v>0</v>
      </c>
      <c r="P60" s="165">
        <f>IF(Table3[[#This Row],[Weight Percentage (no ranges)]]&lt;0.1,0,1)</f>
        <v>0</v>
      </c>
      <c r="Q60" s="165">
        <f>+Table21[[#This Row],[is RSL]]+Table21[[#This Row],[is &gt;0.1]]</f>
        <v>0</v>
      </c>
    </row>
    <row r="61" spans="1:17" s="165" customFormat="1">
      <c r="A61" s="343"/>
      <c r="B61" s="255"/>
      <c r="C61" s="256"/>
      <c r="D61" s="257" t="s">
        <v>1345</v>
      </c>
      <c r="E61" s="257" t="s">
        <v>1345</v>
      </c>
      <c r="F61" s="258" t="e">
        <f>VLOOKUP(TRIM(Table3[[#This Row],[CAS Number (CAS)]]),CASwAddlQuestions,4,FALSE)</f>
        <v>#N/A</v>
      </c>
      <c r="G61" s="259" t="str">
        <f t="shared" si="4"/>
        <v/>
      </c>
      <c r="H61" s="259" t="str">
        <f>IF(G61="pigment",Table3[[#This Row],[Weight Percentage (no ranges)]],"")</f>
        <v/>
      </c>
      <c r="I61" s="259" t="str">
        <f t="shared" si="5"/>
        <v/>
      </c>
      <c r="J61" s="259" t="str">
        <f>IF(I61="binder",Table3[[#This Row],[Weight Percentage (no ranges)]],"")</f>
        <v/>
      </c>
      <c r="K61" s="259" t="str">
        <f t="shared" si="6"/>
        <v/>
      </c>
      <c r="L61" s="259" t="str">
        <f>IF(K61="solvent",Table3[[#This Row],[Weight Percentage (no ranges)]],"")</f>
        <v/>
      </c>
      <c r="M61" s="260" t="e">
        <f t="shared" si="3"/>
        <v>#N/A</v>
      </c>
      <c r="N61" s="165" t="e">
        <f>VLOOKUP(Table3[[#This Row],[CAS Number (CAS)]],RSLtbl,1,FALSE)</f>
        <v>#N/A</v>
      </c>
      <c r="O61" s="165">
        <f>IF(ISERROR(Table21[[#This Row],[lookup CAS]]),0,1)</f>
        <v>0</v>
      </c>
      <c r="P61" s="165">
        <f>IF(Table3[[#This Row],[Weight Percentage (no ranges)]]&lt;0.1,0,1)</f>
        <v>0</v>
      </c>
      <c r="Q61" s="165">
        <f>+Table21[[#This Row],[is RSL]]+Table21[[#This Row],[is &gt;0.1]]</f>
        <v>0</v>
      </c>
    </row>
    <row r="62" spans="1:17" s="165" customFormat="1">
      <c r="A62" s="343"/>
      <c r="B62" s="255"/>
      <c r="C62" s="256"/>
      <c r="D62" s="257" t="s">
        <v>1345</v>
      </c>
      <c r="E62" s="257" t="s">
        <v>1345</v>
      </c>
      <c r="F62" s="258" t="e">
        <f>VLOOKUP(TRIM(Table3[[#This Row],[CAS Number (CAS)]]),CASwAddlQuestions,4,FALSE)</f>
        <v>#N/A</v>
      </c>
      <c r="G62" s="259" t="str">
        <f t="shared" si="4"/>
        <v/>
      </c>
      <c r="H62" s="259" t="str">
        <f>IF(G62="pigment",Table3[[#This Row],[Weight Percentage (no ranges)]],"")</f>
        <v/>
      </c>
      <c r="I62" s="259" t="str">
        <f t="shared" si="5"/>
        <v/>
      </c>
      <c r="J62" s="259" t="str">
        <f>IF(I62="binder",Table3[[#This Row],[Weight Percentage (no ranges)]],"")</f>
        <v/>
      </c>
      <c r="K62" s="259" t="str">
        <f t="shared" si="6"/>
        <v/>
      </c>
      <c r="L62" s="259" t="str">
        <f>IF(K62="solvent",Table3[[#This Row],[Weight Percentage (no ranges)]],"")</f>
        <v/>
      </c>
      <c r="M62" s="260" t="e">
        <f t="shared" si="3"/>
        <v>#N/A</v>
      </c>
      <c r="N62" s="165" t="e">
        <f>VLOOKUP(Table3[[#This Row],[CAS Number (CAS)]],RSLtbl,1,FALSE)</f>
        <v>#N/A</v>
      </c>
      <c r="O62" s="165">
        <f>IF(ISERROR(Table21[[#This Row],[lookup CAS]]),0,1)</f>
        <v>0</v>
      </c>
      <c r="P62" s="165">
        <f>IF(Table3[[#This Row],[Weight Percentage (no ranges)]]&lt;0.1,0,1)</f>
        <v>0</v>
      </c>
      <c r="Q62" s="165">
        <f>+Table21[[#This Row],[is RSL]]+Table21[[#This Row],[is &gt;0.1]]</f>
        <v>0</v>
      </c>
    </row>
    <row r="63" spans="1:17" s="165" customFormat="1">
      <c r="A63" s="343"/>
      <c r="B63" s="255"/>
      <c r="C63" s="256"/>
      <c r="D63" s="257" t="s">
        <v>1345</v>
      </c>
      <c r="E63" s="257" t="s">
        <v>1345</v>
      </c>
      <c r="F63" s="258" t="e">
        <f>VLOOKUP(TRIM(Table3[[#This Row],[CAS Number (CAS)]]),CASwAddlQuestions,4,FALSE)</f>
        <v>#N/A</v>
      </c>
      <c r="G63" s="259" t="str">
        <f t="shared" si="4"/>
        <v/>
      </c>
      <c r="H63" s="259" t="str">
        <f>IF(G63="pigment",Table3[[#This Row],[Weight Percentage (no ranges)]],"")</f>
        <v/>
      </c>
      <c r="I63" s="259" t="str">
        <f t="shared" si="5"/>
        <v/>
      </c>
      <c r="J63" s="259" t="str">
        <f>IF(I63="binder",Table3[[#This Row],[Weight Percentage (no ranges)]],"")</f>
        <v/>
      </c>
      <c r="K63" s="259" t="str">
        <f t="shared" si="6"/>
        <v/>
      </c>
      <c r="L63" s="259" t="str">
        <f>IF(K63="solvent",Table3[[#This Row],[Weight Percentage (no ranges)]],"")</f>
        <v/>
      </c>
      <c r="M63" s="260" t="e">
        <f t="shared" si="3"/>
        <v>#N/A</v>
      </c>
      <c r="N63" s="165" t="e">
        <f>VLOOKUP(Table3[[#This Row],[CAS Number (CAS)]],RSLtbl,1,FALSE)</f>
        <v>#N/A</v>
      </c>
      <c r="O63" s="165">
        <f>IF(ISERROR(Table21[[#This Row],[lookup CAS]]),0,1)</f>
        <v>0</v>
      </c>
      <c r="P63" s="165">
        <f>IF(Table3[[#This Row],[Weight Percentage (no ranges)]]&lt;0.1,0,1)</f>
        <v>0</v>
      </c>
      <c r="Q63" s="165">
        <f>+Table21[[#This Row],[is RSL]]+Table21[[#This Row],[is &gt;0.1]]</f>
        <v>0</v>
      </c>
    </row>
    <row r="64" spans="1:17" s="165" customFormat="1">
      <c r="A64" s="343"/>
      <c r="B64" s="255"/>
      <c r="C64" s="256"/>
      <c r="D64" s="257" t="s">
        <v>1345</v>
      </c>
      <c r="E64" s="257" t="s">
        <v>1345</v>
      </c>
      <c r="F64" s="258" t="e">
        <f>VLOOKUP(TRIM(Table3[[#This Row],[CAS Number (CAS)]]),CASwAddlQuestions,4,FALSE)</f>
        <v>#N/A</v>
      </c>
      <c r="G64" s="259" t="str">
        <f t="shared" si="4"/>
        <v/>
      </c>
      <c r="H64" s="259" t="str">
        <f>IF(G64="pigment",Table3[[#This Row],[Weight Percentage (no ranges)]],"")</f>
        <v/>
      </c>
      <c r="I64" s="259" t="str">
        <f t="shared" si="5"/>
        <v/>
      </c>
      <c r="J64" s="259" t="str">
        <f>IF(I64="binder",Table3[[#This Row],[Weight Percentage (no ranges)]],"")</f>
        <v/>
      </c>
      <c r="K64" s="259" t="str">
        <f t="shared" si="6"/>
        <v/>
      </c>
      <c r="L64" s="259" t="str">
        <f>IF(K64="solvent",Table3[[#This Row],[Weight Percentage (no ranges)]],"")</f>
        <v/>
      </c>
      <c r="M64" s="260" t="e">
        <f t="shared" si="3"/>
        <v>#N/A</v>
      </c>
      <c r="N64" s="165" t="e">
        <f>VLOOKUP(Table3[[#This Row],[CAS Number (CAS)]],RSLtbl,1,FALSE)</f>
        <v>#N/A</v>
      </c>
      <c r="O64" s="165">
        <f>IF(ISERROR(Table21[[#This Row],[lookup CAS]]),0,1)</f>
        <v>0</v>
      </c>
      <c r="P64" s="165">
        <f>IF(Table3[[#This Row],[Weight Percentage (no ranges)]]&lt;0.1,0,1)</f>
        <v>0</v>
      </c>
      <c r="Q64" s="165">
        <f>+Table21[[#This Row],[is RSL]]+Table21[[#This Row],[is &gt;0.1]]</f>
        <v>0</v>
      </c>
    </row>
    <row r="65" spans="1:17" s="165" customFormat="1">
      <c r="A65" s="343"/>
      <c r="B65" s="255"/>
      <c r="C65" s="256"/>
      <c r="D65" s="257" t="s">
        <v>1345</v>
      </c>
      <c r="E65" s="257" t="s">
        <v>1345</v>
      </c>
      <c r="F65" s="258" t="e">
        <f>VLOOKUP(TRIM(Table3[[#This Row],[CAS Number (CAS)]]),CASwAddlQuestions,4,FALSE)</f>
        <v>#N/A</v>
      </c>
      <c r="G65" s="259" t="str">
        <f t="shared" si="4"/>
        <v/>
      </c>
      <c r="H65" s="259" t="str">
        <f>IF(G65="pigment",Table3[[#This Row],[Weight Percentage (no ranges)]],"")</f>
        <v/>
      </c>
      <c r="I65" s="259" t="str">
        <f t="shared" si="5"/>
        <v/>
      </c>
      <c r="J65" s="259" t="str">
        <f>IF(I65="binder",Table3[[#This Row],[Weight Percentage (no ranges)]],"")</f>
        <v/>
      </c>
      <c r="K65" s="259" t="str">
        <f t="shared" si="6"/>
        <v/>
      </c>
      <c r="L65" s="259" t="str">
        <f>IF(K65="solvent",Table3[[#This Row],[Weight Percentage (no ranges)]],"")</f>
        <v/>
      </c>
      <c r="M65" s="260" t="e">
        <f t="shared" si="3"/>
        <v>#N/A</v>
      </c>
      <c r="N65" s="165" t="e">
        <f>VLOOKUP(Table3[[#This Row],[CAS Number (CAS)]],RSLtbl,1,FALSE)</f>
        <v>#N/A</v>
      </c>
      <c r="O65" s="165">
        <f>IF(ISERROR(Table21[[#This Row],[lookup CAS]]),0,1)</f>
        <v>0</v>
      </c>
      <c r="P65" s="165">
        <f>IF(Table3[[#This Row],[Weight Percentage (no ranges)]]&lt;0.1,0,1)</f>
        <v>0</v>
      </c>
      <c r="Q65" s="165">
        <f>+Table21[[#This Row],[is RSL]]+Table21[[#This Row],[is &gt;0.1]]</f>
        <v>0</v>
      </c>
    </row>
    <row r="66" spans="1:17" s="165" customFormat="1">
      <c r="A66" s="343"/>
      <c r="B66" s="255"/>
      <c r="C66" s="256"/>
      <c r="D66" s="257" t="s">
        <v>1345</v>
      </c>
      <c r="E66" s="257" t="s">
        <v>1345</v>
      </c>
      <c r="F66" s="258" t="e">
        <f>VLOOKUP(TRIM(Table3[[#This Row],[CAS Number (CAS)]]),CASwAddlQuestions,4,FALSE)</f>
        <v>#N/A</v>
      </c>
      <c r="G66" s="259" t="str">
        <f t="shared" si="4"/>
        <v/>
      </c>
      <c r="H66" s="259" t="str">
        <f>IF(G66="pigment",Table3[[#This Row],[Weight Percentage (no ranges)]],"")</f>
        <v/>
      </c>
      <c r="I66" s="259" t="str">
        <f t="shared" si="5"/>
        <v/>
      </c>
      <c r="J66" s="259" t="str">
        <f>IF(I66="binder",Table3[[#This Row],[Weight Percentage (no ranges)]],"")</f>
        <v/>
      </c>
      <c r="K66" s="259" t="str">
        <f t="shared" si="6"/>
        <v/>
      </c>
      <c r="L66" s="259" t="str">
        <f>IF(K66="solvent",Table3[[#This Row],[Weight Percentage (no ranges)]],"")</f>
        <v/>
      </c>
      <c r="M66" s="260" t="e">
        <f t="shared" si="3"/>
        <v>#N/A</v>
      </c>
      <c r="N66" s="165" t="e">
        <f>VLOOKUP(Table3[[#This Row],[CAS Number (CAS)]],RSLtbl,1,FALSE)</f>
        <v>#N/A</v>
      </c>
      <c r="O66" s="165">
        <f>IF(ISERROR(Table21[[#This Row],[lookup CAS]]),0,1)</f>
        <v>0</v>
      </c>
      <c r="P66" s="165">
        <f>IF(Table3[[#This Row],[Weight Percentage (no ranges)]]&lt;0.1,0,1)</f>
        <v>0</v>
      </c>
      <c r="Q66" s="165">
        <f>+Table21[[#This Row],[is RSL]]+Table21[[#This Row],[is &gt;0.1]]</f>
        <v>0</v>
      </c>
    </row>
    <row r="67" spans="1:17" s="165" customFormat="1">
      <c r="A67" s="343"/>
      <c r="B67" s="255"/>
      <c r="C67" s="256"/>
      <c r="D67" s="257" t="s">
        <v>1345</v>
      </c>
      <c r="E67" s="257" t="s">
        <v>1345</v>
      </c>
      <c r="F67" s="258" t="e">
        <f>VLOOKUP(TRIM(Table3[[#This Row],[CAS Number (CAS)]]),CASwAddlQuestions,4,FALSE)</f>
        <v>#N/A</v>
      </c>
      <c r="G67" s="259" t="str">
        <f t="shared" si="4"/>
        <v/>
      </c>
      <c r="H67" s="259" t="str">
        <f>IF(G67="pigment",Table3[[#This Row],[Weight Percentage (no ranges)]],"")</f>
        <v/>
      </c>
      <c r="I67" s="259" t="str">
        <f t="shared" si="5"/>
        <v/>
      </c>
      <c r="J67" s="259" t="str">
        <f>IF(I67="binder",Table3[[#This Row],[Weight Percentage (no ranges)]],"")</f>
        <v/>
      </c>
      <c r="K67" s="259" t="str">
        <f t="shared" si="6"/>
        <v/>
      </c>
      <c r="L67" s="259" t="str">
        <f>IF(K67="solvent",Table3[[#This Row],[Weight Percentage (no ranges)]],"")</f>
        <v/>
      </c>
      <c r="M67" s="260" t="e">
        <f t="shared" si="3"/>
        <v>#N/A</v>
      </c>
      <c r="N67" s="165" t="e">
        <f>VLOOKUP(Table3[[#This Row],[CAS Number (CAS)]],RSLtbl,1,FALSE)</f>
        <v>#N/A</v>
      </c>
      <c r="O67" s="165">
        <f>IF(ISERROR(Table21[[#This Row],[lookup CAS]]),0,1)</f>
        <v>0</v>
      </c>
      <c r="P67" s="165">
        <f>IF(Table3[[#This Row],[Weight Percentage (no ranges)]]&lt;0.1,0,1)</f>
        <v>0</v>
      </c>
      <c r="Q67" s="165">
        <f>+Table21[[#This Row],[is RSL]]+Table21[[#This Row],[is &gt;0.1]]</f>
        <v>0</v>
      </c>
    </row>
    <row r="68" spans="1:17" s="165" customFormat="1">
      <c r="A68" s="343"/>
      <c r="B68" s="255"/>
      <c r="C68" s="256"/>
      <c r="D68" s="257" t="s">
        <v>1345</v>
      </c>
      <c r="E68" s="257" t="s">
        <v>1345</v>
      </c>
      <c r="F68" s="258" t="e">
        <f>VLOOKUP(TRIM(Table3[[#This Row],[CAS Number (CAS)]]),CASwAddlQuestions,4,FALSE)</f>
        <v>#N/A</v>
      </c>
      <c r="G68" s="259" t="str">
        <f t="shared" si="4"/>
        <v/>
      </c>
      <c r="H68" s="259" t="str">
        <f>IF(G68="pigment",Table3[[#This Row],[Weight Percentage (no ranges)]],"")</f>
        <v/>
      </c>
      <c r="I68" s="259" t="str">
        <f t="shared" si="5"/>
        <v/>
      </c>
      <c r="J68" s="259" t="str">
        <f>IF(I68="binder",Table3[[#This Row],[Weight Percentage (no ranges)]],"")</f>
        <v/>
      </c>
      <c r="K68" s="259" t="str">
        <f t="shared" si="6"/>
        <v/>
      </c>
      <c r="L68" s="259" t="str">
        <f>IF(K68="solvent",Table3[[#This Row],[Weight Percentage (no ranges)]],"")</f>
        <v/>
      </c>
      <c r="M68" s="260" t="e">
        <f t="shared" si="3"/>
        <v>#N/A</v>
      </c>
      <c r="N68" s="165" t="e">
        <f>VLOOKUP(Table3[[#This Row],[CAS Number (CAS)]],RSLtbl,1,FALSE)</f>
        <v>#N/A</v>
      </c>
      <c r="O68" s="165">
        <f>IF(ISERROR(Table21[[#This Row],[lookup CAS]]),0,1)</f>
        <v>0</v>
      </c>
      <c r="P68" s="165">
        <f>IF(Table3[[#This Row],[Weight Percentage (no ranges)]]&lt;0.1,0,1)</f>
        <v>0</v>
      </c>
      <c r="Q68" s="165">
        <f>+Table21[[#This Row],[is RSL]]+Table21[[#This Row],[is &gt;0.1]]</f>
        <v>0</v>
      </c>
    </row>
    <row r="69" spans="1:17" s="165" customFormat="1">
      <c r="A69" s="343"/>
      <c r="B69" s="255"/>
      <c r="C69" s="256"/>
      <c r="D69" s="257" t="s">
        <v>1345</v>
      </c>
      <c r="E69" s="257" t="s">
        <v>1345</v>
      </c>
      <c r="F69" s="258" t="e">
        <f>VLOOKUP(TRIM(Table3[[#This Row],[CAS Number (CAS)]]),CASwAddlQuestions,4,FALSE)</f>
        <v>#N/A</v>
      </c>
      <c r="G69" s="259" t="str">
        <f t="shared" si="4"/>
        <v/>
      </c>
      <c r="H69" s="259" t="str">
        <f>IF(G69="pigment",Table3[[#This Row],[Weight Percentage (no ranges)]],"")</f>
        <v/>
      </c>
      <c r="I69" s="259" t="str">
        <f t="shared" si="5"/>
        <v/>
      </c>
      <c r="J69" s="259" t="str">
        <f>IF(I69="binder",Table3[[#This Row],[Weight Percentage (no ranges)]],"")</f>
        <v/>
      </c>
      <c r="K69" s="259" t="str">
        <f t="shared" si="6"/>
        <v/>
      </c>
      <c r="L69" s="259" t="str">
        <f>IF(K69="solvent",Table3[[#This Row],[Weight Percentage (no ranges)]],"")</f>
        <v/>
      </c>
      <c r="M69" s="260" t="e">
        <f t="shared" si="3"/>
        <v>#N/A</v>
      </c>
      <c r="N69" s="165" t="e">
        <f>VLOOKUP(Table3[[#This Row],[CAS Number (CAS)]],RSLtbl,1,FALSE)</f>
        <v>#N/A</v>
      </c>
      <c r="O69" s="165">
        <f>IF(ISERROR(Table21[[#This Row],[lookup CAS]]),0,1)</f>
        <v>0</v>
      </c>
      <c r="P69" s="165">
        <f>IF(Table3[[#This Row],[Weight Percentage (no ranges)]]&lt;0.1,0,1)</f>
        <v>0</v>
      </c>
      <c r="Q69" s="165">
        <f>+Table21[[#This Row],[is RSL]]+Table21[[#This Row],[is &gt;0.1]]</f>
        <v>0</v>
      </c>
    </row>
    <row r="70" spans="1:17" s="165" customFormat="1">
      <c r="A70" s="343"/>
      <c r="B70" s="255"/>
      <c r="C70" s="256"/>
      <c r="D70" s="257" t="s">
        <v>1345</v>
      </c>
      <c r="E70" s="257" t="s">
        <v>1345</v>
      </c>
      <c r="F70" s="258" t="e">
        <f>VLOOKUP(TRIM(Table3[[#This Row],[CAS Number (CAS)]]),CASwAddlQuestions,4,FALSE)</f>
        <v>#N/A</v>
      </c>
      <c r="G70" s="259" t="str">
        <f t="shared" si="4"/>
        <v/>
      </c>
      <c r="H70" s="259" t="str">
        <f>IF(G70="pigment",Table3[[#This Row],[Weight Percentage (no ranges)]],"")</f>
        <v/>
      </c>
      <c r="I70" s="259" t="str">
        <f t="shared" si="5"/>
        <v/>
      </c>
      <c r="J70" s="259" t="str">
        <f>IF(I70="binder",Table3[[#This Row],[Weight Percentage (no ranges)]],"")</f>
        <v/>
      </c>
      <c r="K70" s="259" t="str">
        <f t="shared" si="6"/>
        <v/>
      </c>
      <c r="L70" s="259" t="str">
        <f>IF(K70="solvent",Table3[[#This Row],[Weight Percentage (no ranges)]],"")</f>
        <v/>
      </c>
      <c r="M70" s="260" t="e">
        <f t="shared" si="3"/>
        <v>#N/A</v>
      </c>
      <c r="N70" s="165" t="e">
        <f>VLOOKUP(Table3[[#This Row],[CAS Number (CAS)]],RSLtbl,1,FALSE)</f>
        <v>#N/A</v>
      </c>
      <c r="O70" s="165">
        <f>IF(ISERROR(Table21[[#This Row],[lookup CAS]]),0,1)</f>
        <v>0</v>
      </c>
      <c r="P70" s="165">
        <f>IF(Table3[[#This Row],[Weight Percentage (no ranges)]]&lt;0.1,0,1)</f>
        <v>0</v>
      </c>
      <c r="Q70" s="165">
        <f>+Table21[[#This Row],[is RSL]]+Table21[[#This Row],[is &gt;0.1]]</f>
        <v>0</v>
      </c>
    </row>
    <row r="71" spans="1:17" s="165" customFormat="1">
      <c r="A71" s="343"/>
      <c r="B71" s="255"/>
      <c r="C71" s="256"/>
      <c r="D71" s="257" t="s">
        <v>1345</v>
      </c>
      <c r="E71" s="257" t="s">
        <v>1345</v>
      </c>
      <c r="F71" s="258" t="e">
        <f>VLOOKUP(TRIM(Table3[[#This Row],[CAS Number (CAS)]]),CASwAddlQuestions,4,FALSE)</f>
        <v>#N/A</v>
      </c>
      <c r="G71" s="259" t="str">
        <f t="shared" si="4"/>
        <v/>
      </c>
      <c r="H71" s="259" t="str">
        <f>IF(G71="pigment",Table3[[#This Row],[Weight Percentage (no ranges)]],"")</f>
        <v/>
      </c>
      <c r="I71" s="259" t="str">
        <f t="shared" si="5"/>
        <v/>
      </c>
      <c r="J71" s="259" t="str">
        <f>IF(I71="binder",Table3[[#This Row],[Weight Percentage (no ranges)]],"")</f>
        <v/>
      </c>
      <c r="K71" s="259" t="str">
        <f t="shared" si="6"/>
        <v/>
      </c>
      <c r="L71" s="259" t="str">
        <f>IF(K71="solvent",Table3[[#This Row],[Weight Percentage (no ranges)]],"")</f>
        <v/>
      </c>
      <c r="M71" s="260" t="e">
        <f t="shared" si="3"/>
        <v>#N/A</v>
      </c>
      <c r="N71" s="165" t="e">
        <f>VLOOKUP(Table3[[#This Row],[CAS Number (CAS)]],RSLtbl,1,FALSE)</f>
        <v>#N/A</v>
      </c>
      <c r="O71" s="165">
        <f>IF(ISERROR(Table21[[#This Row],[lookup CAS]]),0,1)</f>
        <v>0</v>
      </c>
      <c r="P71" s="165">
        <f>IF(Table3[[#This Row],[Weight Percentage (no ranges)]]&lt;0.1,0,1)</f>
        <v>0</v>
      </c>
      <c r="Q71" s="165">
        <f>+Table21[[#This Row],[is RSL]]+Table21[[#This Row],[is &gt;0.1]]</f>
        <v>0</v>
      </c>
    </row>
    <row r="72" spans="1:17" s="165" customFormat="1">
      <c r="A72" s="343"/>
      <c r="B72" s="255"/>
      <c r="C72" s="256"/>
      <c r="D72" s="257" t="s">
        <v>1345</v>
      </c>
      <c r="E72" s="257" t="s">
        <v>1345</v>
      </c>
      <c r="F72" s="258" t="e">
        <f>VLOOKUP(TRIM(Table3[[#This Row],[CAS Number (CAS)]]),CASwAddlQuestions,4,FALSE)</f>
        <v>#N/A</v>
      </c>
      <c r="G72" s="259" t="str">
        <f t="shared" si="4"/>
        <v/>
      </c>
      <c r="H72" s="259" t="str">
        <f>IF(G72="pigment",Table3[[#This Row],[Weight Percentage (no ranges)]],"")</f>
        <v/>
      </c>
      <c r="I72" s="259" t="str">
        <f t="shared" si="5"/>
        <v/>
      </c>
      <c r="J72" s="259" t="str">
        <f>IF(I72="binder",Table3[[#This Row],[Weight Percentage (no ranges)]],"")</f>
        <v/>
      </c>
      <c r="K72" s="259" t="str">
        <f t="shared" si="6"/>
        <v/>
      </c>
      <c r="L72" s="259" t="str">
        <f>IF(K72="solvent",Table3[[#This Row],[Weight Percentage (no ranges)]],"")</f>
        <v/>
      </c>
      <c r="M72" s="260" t="e">
        <f t="shared" si="3"/>
        <v>#N/A</v>
      </c>
      <c r="N72" s="165" t="e">
        <f>VLOOKUP(Table3[[#This Row],[CAS Number (CAS)]],RSLtbl,1,FALSE)</f>
        <v>#N/A</v>
      </c>
      <c r="O72" s="165">
        <f>IF(ISERROR(Table21[[#This Row],[lookup CAS]]),0,1)</f>
        <v>0</v>
      </c>
      <c r="P72" s="165">
        <f>IF(Table3[[#This Row],[Weight Percentage (no ranges)]]&lt;0.1,0,1)</f>
        <v>0</v>
      </c>
      <c r="Q72" s="165">
        <f>+Table21[[#This Row],[is RSL]]+Table21[[#This Row],[is &gt;0.1]]</f>
        <v>0</v>
      </c>
    </row>
    <row r="73" spans="1:17" s="165" customFormat="1">
      <c r="A73" s="343"/>
      <c r="B73" s="255"/>
      <c r="C73" s="256"/>
      <c r="D73" s="257" t="s">
        <v>1345</v>
      </c>
      <c r="E73" s="257" t="s">
        <v>1345</v>
      </c>
      <c r="F73" s="258" t="e">
        <f>VLOOKUP(TRIM(Table3[[#This Row],[CAS Number (CAS)]]),CASwAddlQuestions,4,FALSE)</f>
        <v>#N/A</v>
      </c>
      <c r="G73" s="259" t="str">
        <f t="shared" si="4"/>
        <v/>
      </c>
      <c r="H73" s="259" t="str">
        <f>IF(G73="pigment",Table3[[#This Row],[Weight Percentage (no ranges)]],"")</f>
        <v/>
      </c>
      <c r="I73" s="259" t="str">
        <f t="shared" si="5"/>
        <v/>
      </c>
      <c r="J73" s="259" t="str">
        <f>IF(I73="binder",Table3[[#This Row],[Weight Percentage (no ranges)]],"")</f>
        <v/>
      </c>
      <c r="K73" s="259" t="str">
        <f t="shared" si="6"/>
        <v/>
      </c>
      <c r="L73" s="259" t="str">
        <f>IF(K73="solvent",Table3[[#This Row],[Weight Percentage (no ranges)]],"")</f>
        <v/>
      </c>
      <c r="M73" s="260" t="e">
        <f t="shared" si="3"/>
        <v>#N/A</v>
      </c>
      <c r="N73" s="165" t="e">
        <f>VLOOKUP(Table3[[#This Row],[CAS Number (CAS)]],RSLtbl,1,FALSE)</f>
        <v>#N/A</v>
      </c>
      <c r="O73" s="165">
        <f>IF(ISERROR(Table21[[#This Row],[lookup CAS]]),0,1)</f>
        <v>0</v>
      </c>
      <c r="P73" s="165">
        <f>IF(Table3[[#This Row],[Weight Percentage (no ranges)]]&lt;0.1,0,1)</f>
        <v>0</v>
      </c>
      <c r="Q73" s="165">
        <f>+Table21[[#This Row],[is RSL]]+Table21[[#This Row],[is &gt;0.1]]</f>
        <v>0</v>
      </c>
    </row>
    <row r="74" spans="1:17" s="165" customFormat="1">
      <c r="A74" s="343"/>
      <c r="B74" s="255"/>
      <c r="C74" s="256"/>
      <c r="D74" s="257" t="s">
        <v>1345</v>
      </c>
      <c r="E74" s="257" t="s">
        <v>1345</v>
      </c>
      <c r="F74" s="258" t="e">
        <f>VLOOKUP(TRIM(Table3[[#This Row],[CAS Number (CAS)]]),CASwAddlQuestions,4,FALSE)</f>
        <v>#N/A</v>
      </c>
      <c r="G74" s="261" t="str">
        <f t="shared" si="4"/>
        <v/>
      </c>
      <c r="H74" s="261" t="str">
        <f>IF(G74="pigment",Table3[[#This Row],[Weight Percentage (no ranges)]],"")</f>
        <v/>
      </c>
      <c r="I74" s="261" t="str">
        <f t="shared" si="5"/>
        <v/>
      </c>
      <c r="J74" s="261" t="str">
        <f>IF(I74="binder",Table3[[#This Row],[Weight Percentage (no ranges)]],"")</f>
        <v/>
      </c>
      <c r="K74" s="261" t="str">
        <f t="shared" si="6"/>
        <v/>
      </c>
      <c r="L74" s="261" t="str">
        <f>IF(K74="solvent",Table3[[#This Row],[Weight Percentage (no ranges)]],"")</f>
        <v/>
      </c>
      <c r="M74" s="260" t="e">
        <f t="shared" si="3"/>
        <v>#N/A</v>
      </c>
      <c r="N74" s="165" t="e">
        <f>VLOOKUP(Table3[[#This Row],[CAS Number (CAS)]],RSLtbl,1,FALSE)</f>
        <v>#N/A</v>
      </c>
      <c r="O74" s="165">
        <f>IF(ISERROR(Table21[[#This Row],[lookup CAS]]),0,1)</f>
        <v>0</v>
      </c>
      <c r="P74" s="165">
        <f>IF(Table3[[#This Row],[Weight Percentage (no ranges)]]&lt;0.1,0,1)</f>
        <v>0</v>
      </c>
      <c r="Q74" s="165">
        <f>+Table21[[#This Row],[is RSL]]+Table21[[#This Row],[is &gt;0.1]]</f>
        <v>0</v>
      </c>
    </row>
    <row r="75" spans="1:17">
      <c r="A75" s="133"/>
      <c r="B75" s="262" t="str">
        <f>VLOOKUP(B76,TranslationTable,3,FALSE)</f>
        <v>成分总和不是100％</v>
      </c>
      <c r="C75" s="244">
        <f>SUBTOTAL(109,Table3[Weight Percentage (no ranges)])</f>
        <v>0</v>
      </c>
      <c r="D75" s="133"/>
      <c r="E75" s="133"/>
      <c r="G75" s="263"/>
      <c r="H75" s="263">
        <f>SUM(H19:H74)</f>
        <v>0</v>
      </c>
      <c r="I75" s="263"/>
      <c r="J75" s="263">
        <f>SUM(J19:J74)</f>
        <v>0</v>
      </c>
      <c r="K75" s="263"/>
      <c r="L75" s="263">
        <f>SUM(L19:L74)</f>
        <v>0</v>
      </c>
    </row>
    <row r="76" spans="1:17" ht="15" thickBot="1">
      <c r="A76" s="133"/>
      <c r="B76" s="163" t="str">
        <f>IF(Table3[[#Totals],[Weight Percentage (no ranges)]]&lt;&gt;100,"Composition does not total 100%","")</f>
        <v>Composition does not total 100%</v>
      </c>
      <c r="C76" s="133"/>
      <c r="D76" s="133"/>
      <c r="E76" s="133"/>
      <c r="G76" s="263"/>
      <c r="H76" s="263" t="s">
        <v>134</v>
      </c>
      <c r="I76" s="263"/>
      <c r="J76" s="263" t="s">
        <v>135</v>
      </c>
      <c r="K76" s="263"/>
      <c r="L76" s="263" t="s">
        <v>136</v>
      </c>
    </row>
    <row r="77" spans="1:17" ht="15" thickTop="1">
      <c r="A77" s="133"/>
      <c r="B77" s="133"/>
      <c r="C77" s="511" t="str">
        <f>VLOOKUP(C78,TranslationTable,3,FALSE)</f>
        <v>成分类型摘要</v>
      </c>
      <c r="D77" s="512"/>
      <c r="E77" s="513"/>
      <c r="L77" s="166">
        <f>H75+J75</f>
        <v>0</v>
      </c>
    </row>
    <row r="78" spans="1:17">
      <c r="A78" s="133"/>
      <c r="B78" s="133"/>
      <c r="C78" s="515" t="s">
        <v>137</v>
      </c>
      <c r="D78" s="516"/>
      <c r="E78" s="517"/>
      <c r="L78" s="166" t="s">
        <v>138</v>
      </c>
    </row>
    <row r="79" spans="1:17">
      <c r="A79" s="133"/>
      <c r="B79" s="133"/>
      <c r="C79" s="264" t="str">
        <f>VLOOKUP(E79,TranslationTable,3,FALSE)</f>
        <v>颜料</v>
      </c>
      <c r="D79" s="265">
        <f>+H75/100</f>
        <v>0</v>
      </c>
      <c r="E79" s="266" t="s">
        <v>139</v>
      </c>
      <c r="F79" s="166"/>
    </row>
    <row r="80" spans="1:17">
      <c r="A80" s="133"/>
      <c r="B80" s="133"/>
      <c r="C80" s="267" t="str">
        <f>VLOOKUP(E80,TranslationTable,3,FALSE)</f>
        <v>粘合剂</v>
      </c>
      <c r="D80" s="268">
        <f>+J75/100</f>
        <v>0</v>
      </c>
      <c r="E80" s="269" t="s">
        <v>140</v>
      </c>
      <c r="F80" s="166"/>
    </row>
    <row r="81" spans="1:18" ht="15" thickBot="1">
      <c r="A81" s="133"/>
      <c r="B81" s="133"/>
      <c r="C81" s="270" t="str">
        <f>VLOOKUP(E81,TranslationTable,3,FALSE)</f>
        <v>溶剂</v>
      </c>
      <c r="D81" s="271">
        <f>+L75/100</f>
        <v>0</v>
      </c>
      <c r="E81" s="272" t="s">
        <v>141</v>
      </c>
      <c r="F81" s="166"/>
    </row>
    <row r="82" spans="1:18" ht="15" thickTop="1">
      <c r="A82" s="133"/>
      <c r="B82" s="133"/>
      <c r="C82" s="133"/>
      <c r="D82" s="133"/>
      <c r="E82" s="133"/>
    </row>
    <row r="83" spans="1:18">
      <c r="A83" s="133"/>
      <c r="B83" s="133"/>
      <c r="C83" s="133"/>
      <c r="D83" s="133"/>
      <c r="E83" s="133"/>
    </row>
    <row r="84" spans="1:18" ht="18">
      <c r="A84" s="364" t="str">
        <f>VLOOKUP(A85,TranslationTable,3,FALSE)</f>
        <v>关于成分类型，PPG定义如下:</v>
      </c>
      <c r="B84" s="364"/>
      <c r="C84" s="364"/>
      <c r="D84" s="364"/>
      <c r="E84" s="364"/>
    </row>
    <row r="85" spans="1:18">
      <c r="A85" s="365" t="s">
        <v>142</v>
      </c>
      <c r="B85" s="365"/>
      <c r="C85" s="365"/>
      <c r="D85" s="365"/>
      <c r="E85" s="365"/>
    </row>
    <row r="86" spans="1:18" ht="6.95" customHeight="1">
      <c r="A86" s="133"/>
      <c r="B86" s="134"/>
      <c r="C86" s="133"/>
      <c r="D86" s="133"/>
      <c r="E86" s="133"/>
    </row>
    <row r="87" spans="1:18" ht="60" customHeight="1">
      <c r="A87" s="414" t="str">
        <f>VLOOKUP(A88,TranslationTable,3,FALSE)</f>
        <v>颜料 - 通常为固体，为涂料增加颜色，着色和遮盖力。PPG定义下的颜料也包含填充材料，比如碳酸钙，滑石粉，石英砂等等，也包含染料。对残留在干燥漆膜上的对颜色有影响或对透明性有影响（不论是否为有意添加）的任何非挥发性添加剂可以默认为“颜料”组分类型。</v>
      </c>
      <c r="B87" s="414"/>
      <c r="C87" s="414"/>
      <c r="D87" s="414"/>
      <c r="E87" s="414"/>
      <c r="F87" s="273"/>
      <c r="G87" s="273"/>
      <c r="H87" s="273"/>
      <c r="I87" s="273"/>
      <c r="J87" s="273"/>
      <c r="K87" s="273"/>
      <c r="L87" s="273"/>
      <c r="M87" s="274"/>
      <c r="N87" s="273"/>
      <c r="O87" s="273"/>
      <c r="P87" s="273"/>
      <c r="Q87" s="273"/>
      <c r="R87" s="273"/>
    </row>
    <row r="88" spans="1:18" hidden="1">
      <c r="A88" s="206" t="s">
        <v>143</v>
      </c>
      <c r="B88" s="275"/>
      <c r="C88" s="276"/>
      <c r="D88" s="276"/>
      <c r="E88" s="276"/>
    </row>
    <row r="89" spans="1:18" ht="54.95" customHeight="1">
      <c r="A89" s="355" t="s">
        <v>6916</v>
      </c>
      <c r="B89" s="355"/>
      <c r="C89" s="355"/>
      <c r="D89" s="355"/>
      <c r="E89" s="355"/>
      <c r="F89" s="277"/>
      <c r="G89" s="277"/>
      <c r="H89" s="277"/>
      <c r="I89" s="277"/>
      <c r="J89" s="277"/>
      <c r="K89" s="277"/>
      <c r="L89" s="277"/>
      <c r="M89" s="277"/>
      <c r="N89" s="277"/>
      <c r="O89" s="277"/>
      <c r="P89" s="277"/>
      <c r="Q89" s="277"/>
      <c r="R89" s="277"/>
    </row>
    <row r="90" spans="1:18" ht="6.95" customHeight="1">
      <c r="A90" s="276"/>
      <c r="B90" s="275"/>
      <c r="C90" s="276"/>
      <c r="D90" s="276"/>
      <c r="E90" s="276"/>
    </row>
    <row r="91" spans="1:18" ht="20.100000000000001" customHeight="1">
      <c r="A91" s="414" t="str">
        <f>VLOOKUP(A92,TranslationTable,3,FALSE)</f>
        <v>溶剂 - 不含固体和蒸发盐，通常为液体并溶解某溶解物而成为溶液。溶剂通常为液体但是有时为气体。</v>
      </c>
      <c r="B91" s="414"/>
      <c r="C91" s="414"/>
      <c r="D91" s="414"/>
      <c r="E91" s="414"/>
      <c r="F91" s="521"/>
      <c r="G91" s="521"/>
      <c r="H91" s="521"/>
      <c r="I91" s="521"/>
      <c r="J91" s="521"/>
      <c r="K91" s="273"/>
      <c r="L91" s="273"/>
      <c r="M91" s="274"/>
      <c r="N91" s="273"/>
      <c r="O91" s="273"/>
      <c r="P91" s="521"/>
      <c r="Q91" s="521"/>
      <c r="R91" s="521"/>
    </row>
    <row r="92" spans="1:18" ht="14.25" hidden="1" customHeight="1">
      <c r="A92" s="276" t="s">
        <v>144</v>
      </c>
      <c r="B92" s="275"/>
      <c r="C92" s="276"/>
      <c r="D92" s="276"/>
      <c r="E92" s="276"/>
    </row>
    <row r="93" spans="1:18" ht="45.2" customHeight="1">
      <c r="A93" s="355" t="s">
        <v>6917</v>
      </c>
      <c r="B93" s="355"/>
      <c r="C93" s="355"/>
      <c r="D93" s="355"/>
      <c r="E93" s="355"/>
      <c r="F93" s="520"/>
      <c r="G93" s="520"/>
      <c r="H93" s="520"/>
      <c r="I93" s="520"/>
      <c r="J93" s="520"/>
      <c r="K93" s="277"/>
      <c r="L93" s="277"/>
      <c r="M93" s="277"/>
      <c r="N93" s="277"/>
      <c r="O93" s="277"/>
      <c r="P93" s="520"/>
      <c r="Q93" s="520"/>
      <c r="R93" s="520"/>
    </row>
    <row r="94" spans="1:18" ht="6.95" customHeight="1">
      <c r="A94" s="276"/>
      <c r="B94" s="275"/>
      <c r="C94" s="276"/>
      <c r="D94" s="276"/>
      <c r="E94" s="276"/>
    </row>
    <row r="95" spans="1:18" ht="45" customHeight="1">
      <c r="A95" s="414" t="str">
        <f>VLOOKUP(A96,TranslationTable,3,FALSE)</f>
        <v>粘合剂 - 通常为树脂，媒介，聚合物或者添加物，但不是颜料和溶剂，（可以为液体或固体）。粘合剂有一定的固体分并且可以被认为是液体中不挥发的那部分成分。</v>
      </c>
      <c r="B95" s="414"/>
      <c r="C95" s="414"/>
      <c r="D95" s="414"/>
      <c r="E95" s="414"/>
      <c r="F95" s="521"/>
      <c r="G95" s="521"/>
      <c r="H95" s="521"/>
      <c r="I95" s="521"/>
      <c r="J95" s="521"/>
      <c r="K95" s="273"/>
      <c r="L95" s="273"/>
      <c r="M95" s="274"/>
      <c r="N95" s="273"/>
      <c r="O95" s="273"/>
      <c r="P95" s="521"/>
      <c r="Q95" s="521"/>
      <c r="R95" s="521"/>
    </row>
    <row r="96" spans="1:18" ht="14.25" hidden="1" customHeight="1">
      <c r="A96" s="278" t="s">
        <v>145</v>
      </c>
      <c r="B96" s="279"/>
      <c r="C96" s="278"/>
      <c r="D96" s="278"/>
      <c r="E96" s="278"/>
    </row>
    <row r="97" spans="1:18" ht="45.2" customHeight="1">
      <c r="A97" s="355" t="s">
        <v>6918</v>
      </c>
      <c r="B97" s="355"/>
      <c r="C97" s="355"/>
      <c r="D97" s="355"/>
      <c r="E97" s="355"/>
      <c r="F97" s="520"/>
      <c r="G97" s="520"/>
      <c r="H97" s="520"/>
      <c r="I97" s="520"/>
      <c r="J97" s="520"/>
      <c r="K97" s="277"/>
      <c r="L97" s="277"/>
      <c r="M97" s="277"/>
      <c r="N97" s="277"/>
      <c r="O97" s="277"/>
      <c r="P97" s="520"/>
      <c r="Q97" s="520"/>
      <c r="R97" s="520"/>
    </row>
  </sheetData>
  <sheetProtection algorithmName="SHA-512" hashValue="iH9nvUx8/2C4qeGUrP97f9FccVZm5StuBJ25EGc0m//C7CC8j+fLJOkUpXcStTPmIwIurIsFt8qDfkVbkhf2VQ==" saltValue="JiTTm46QcGT2pxEk8K8/kA==" spinCount="100000" sheet="1" formatColumns="0" formatRows="0" selectLockedCells="1" sort="0" autoFilter="0"/>
  <mergeCells count="29">
    <mergeCell ref="F97:J97"/>
    <mergeCell ref="P97:R97"/>
    <mergeCell ref="A84:E84"/>
    <mergeCell ref="A85:E85"/>
    <mergeCell ref="A87:E87"/>
    <mergeCell ref="A91:E91"/>
    <mergeCell ref="F91:J91"/>
    <mergeCell ref="A89:E89"/>
    <mergeCell ref="P91:R91"/>
    <mergeCell ref="A95:E95"/>
    <mergeCell ref="F95:J95"/>
    <mergeCell ref="P95:R95"/>
    <mergeCell ref="A93:E93"/>
    <mergeCell ref="F93:J93"/>
    <mergeCell ref="P93:R93"/>
    <mergeCell ref="A97:E97"/>
    <mergeCell ref="A1:D1"/>
    <mergeCell ref="A3:E3"/>
    <mergeCell ref="C77:E77"/>
    <mergeCell ref="A2:D2"/>
    <mergeCell ref="C78:E78"/>
    <mergeCell ref="A10:E10"/>
    <mergeCell ref="A8:E8"/>
    <mergeCell ref="A15:E15"/>
    <mergeCell ref="A14:E14"/>
    <mergeCell ref="A11:E11"/>
    <mergeCell ref="A12:E12"/>
    <mergeCell ref="A16:B16"/>
    <mergeCell ref="A13:E13"/>
  </mergeCells>
  <conditionalFormatting sqref="A3">
    <cfRule type="containsText" dxfId="24" priority="3" operator="containsText" text="January 00 1900">
      <formula>NOT(ISERROR(SEARCH("January 00 1900",A3)))</formula>
    </cfRule>
    <cfRule type="cellIs" dxfId="23" priority="4" operator="equal">
      <formula>0</formula>
    </cfRule>
  </conditionalFormatting>
  <conditionalFormatting sqref="A19:E74">
    <cfRule type="expression" dxfId="22" priority="1">
      <formula>$Q19=2</formula>
    </cfRule>
  </conditionalFormatting>
  <conditionalFormatting sqref="B19:B74">
    <cfRule type="expression" dxfId="21" priority="2">
      <formula>$M19=1</formula>
    </cfRule>
    <cfRule type="expression" dxfId="20" priority="6">
      <formula>$M19="1"</formula>
    </cfRule>
  </conditionalFormatting>
  <conditionalFormatting sqref="B75">
    <cfRule type="containsErrors" dxfId="19" priority="15">
      <formula>ISERROR(B75)</formula>
    </cfRule>
  </conditionalFormatting>
  <conditionalFormatting sqref="C75">
    <cfRule type="colorScale" priority="13">
      <colorScale>
        <cfvo type="num" val="0"/>
        <cfvo type="num" val="99"/>
        <cfvo type="num" val="100"/>
        <color theme="8"/>
        <color rgb="FFFFFF00"/>
        <color theme="7"/>
      </colorScale>
    </cfRule>
  </conditionalFormatting>
  <conditionalFormatting sqref="E16">
    <cfRule type="colorScale" priority="17">
      <colorScale>
        <cfvo type="num" val="99.999999900000006"/>
        <cfvo type="num" val="100"/>
        <cfvo type="num" val="100.000001"/>
        <color theme="8"/>
        <color theme="7"/>
        <color theme="8"/>
      </colorScale>
    </cfRule>
  </conditionalFormatting>
  <conditionalFormatting sqref="F16">
    <cfRule type="containsErrors" dxfId="18" priority="21">
      <formula>ISERROR(F16)</formula>
    </cfRule>
  </conditionalFormatting>
  <conditionalFormatting sqref="F19:F74">
    <cfRule type="notContainsErrors" dxfId="17" priority="20">
      <formula>NOT(ISERROR(F19))</formula>
    </cfRule>
  </conditionalFormatting>
  <dataValidations count="1">
    <dataValidation type="decimal" allowBlank="1" showInputMessage="1" showErrorMessage="1" errorTitle="Invalid Character" error="Please enter a value.  If a percentage range was attempted, please select the target or most representative value for that component.  " sqref="C19:C74" xr:uid="{00000000-0002-0000-0300-000000000000}">
      <formula1>0</formula1>
      <formula2>100</formula2>
    </dataValidation>
  </dataValidations>
  <hyperlinks>
    <hyperlink ref="A5" r:id="rId1" display="https://procurement.ppg.com/Raw-Material-Introduction" xr:uid="{00000000-0004-0000-0300-000000000000}"/>
  </hyperlinks>
  <printOptions horizontalCentered="1"/>
  <pageMargins left="0.25" right="0.25" top="0.5" bottom="0.2" header="0.3" footer="0.3"/>
  <pageSetup scale="84" fitToHeight="0" orientation="portrait" r:id="rId2"/>
  <rowBreaks count="1" manualBreakCount="1">
    <brk id="13" max="16383" man="1"/>
  </rowBreaks>
  <colBreaks count="1" manualBreakCount="1">
    <brk id="5" max="104857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Dropdowns!$D$41:$D$44</xm:f>
          </x14:formula1>
          <xm:sqref>D19:D74</xm:sqref>
        </x14:dataValidation>
        <x14:dataValidation type="list" allowBlank="1" showInputMessage="1" showErrorMessage="1" xr:uid="{00000000-0002-0000-0300-000002000000}">
          <x14:formula1>
            <xm:f>Dropdowns!$D$99:$D$101</xm:f>
          </x14:formula1>
          <xm:sqref>E19:E74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D99E-B1EC-49E9-BC8B-6F3DECC43481}">
  <sheetPr>
    <tabColor theme="9"/>
    <pageSetUpPr fitToPage="1"/>
  </sheetPr>
  <dimension ref="A1:G1596"/>
  <sheetViews>
    <sheetView workbookViewId="0">
      <selection activeCell="B14" sqref="B14"/>
    </sheetView>
  </sheetViews>
  <sheetFormatPr defaultColWidth="132.75" defaultRowHeight="14.25"/>
  <cols>
    <col min="1" max="1" width="27.125" style="281" bestFit="1" customWidth="1"/>
    <col min="2" max="2" width="61.375" style="282" customWidth="1"/>
    <col min="3" max="3" width="30.875" style="282" customWidth="1"/>
    <col min="4" max="4" width="20.125" style="281" bestFit="1" customWidth="1"/>
    <col min="5" max="5" width="21.25" style="281" hidden="1" customWidth="1"/>
    <col min="6" max="6" width="0" style="281" hidden="1" customWidth="1"/>
    <col min="7" max="7" width="1.375" style="281" bestFit="1" customWidth="1"/>
    <col min="8" max="16384" width="132.75" style="281"/>
  </cols>
  <sheetData>
    <row r="1" spans="1:6" ht="12" customHeight="1">
      <c r="A1" s="320"/>
      <c r="B1" s="321"/>
      <c r="C1" s="321"/>
      <c r="D1" s="322"/>
    </row>
    <row r="2" spans="1:6" ht="20.25">
      <c r="A2" s="329" t="s">
        <v>6935</v>
      </c>
      <c r="B2" s="323"/>
      <c r="C2" s="323"/>
      <c r="D2" s="324"/>
    </row>
    <row r="3" spans="1:6" ht="12" customHeight="1">
      <c r="A3" s="325"/>
      <c r="B3" s="323"/>
      <c r="C3" s="323"/>
      <c r="D3" s="324"/>
    </row>
    <row r="4" spans="1:6" ht="72.75" customHeight="1" thickBot="1">
      <c r="A4" s="326" t="s">
        <v>5098</v>
      </c>
      <c r="B4" s="327" t="s">
        <v>5097</v>
      </c>
      <c r="C4" s="327" t="s">
        <v>5096</v>
      </c>
      <c r="D4" s="328" t="s">
        <v>6919</v>
      </c>
      <c r="E4" s="280" t="s">
        <v>5099</v>
      </c>
      <c r="F4" s="280" t="s">
        <v>6633</v>
      </c>
    </row>
    <row r="5" spans="1:6" ht="25.5">
      <c r="A5" s="330" t="s">
        <v>5172</v>
      </c>
      <c r="B5" s="331" t="s">
        <v>5171</v>
      </c>
      <c r="C5" s="331" t="s">
        <v>5171</v>
      </c>
      <c r="D5" s="332">
        <v>0.01</v>
      </c>
      <c r="E5" s="319"/>
      <c r="F5" s="319" t="str">
        <f>"Declarable at "&amp;D5*100&amp;"% - CAS No. "&amp;Table237[[#This Row],[CAS]]&amp;", "&amp;Table237[[#This Row],[Descriptions]]</f>
        <v>Declarable at 1% - CAS No. 
591-81-1, 
γ-Hydroxybutyrate</v>
      </c>
    </row>
    <row r="6" spans="1:6">
      <c r="A6" s="333" t="s">
        <v>1967</v>
      </c>
      <c r="B6" s="334" t="s">
        <v>5101</v>
      </c>
      <c r="C6" s="334" t="s">
        <v>5100</v>
      </c>
      <c r="D6" s="335">
        <v>1E-3</v>
      </c>
      <c r="E6" s="319"/>
      <c r="F6" s="319" t="str">
        <f>"Declarable at "&amp;D6*100&amp;"% - CAS No. "&amp;Table237[[#This Row],[CAS]]&amp;", "&amp;Table237[[#This Row],[Descriptions]]</f>
        <v>Declarable at 0.1% - CAS No. 104-35-8, 4-nonyl phenol monoethoxylate</v>
      </c>
    </row>
    <row r="7" spans="1:6">
      <c r="A7" s="333" t="s">
        <v>2109</v>
      </c>
      <c r="B7" s="334" t="s">
        <v>5102</v>
      </c>
      <c r="C7" s="334" t="s">
        <v>5100</v>
      </c>
      <c r="D7" s="335">
        <v>1E-3</v>
      </c>
      <c r="E7" s="319"/>
      <c r="F7" s="319" t="str">
        <f>"Declarable at "&amp;D7*100&amp;"% - CAS No. "&amp;Table237[[#This Row],[CAS]]&amp;", "&amp;Table237[[#This Row],[Descriptions]]</f>
        <v>Declarable at 0.1% - CAS No. 127087-87-0, 4-nonylphenol, branched, ethoxylated</v>
      </c>
    </row>
    <row r="8" spans="1:6" ht="25.5">
      <c r="A8" s="333" t="s">
        <v>2138</v>
      </c>
      <c r="B8" s="334" t="s">
        <v>5103</v>
      </c>
      <c r="C8" s="334" t="s">
        <v>5100</v>
      </c>
      <c r="D8" s="335">
        <v>1E-3</v>
      </c>
      <c r="E8" s="319"/>
      <c r="F8" s="319" t="str">
        <f>"Declarable at "&amp;D8*100&amp;"% - CAS No. "&amp;Table237[[#This Row],[CAS]]&amp;", "&amp;Table237[[#This Row],[Descriptions]]</f>
        <v>Declarable at 0.1% - CAS No. 131890-12-5, 3,6,9,12,15,18,21,24,27,30,33,36-Dodecaoxaoctatriacontan-1-ol,38-(4-nonylphenoxy)-</v>
      </c>
    </row>
    <row r="9" spans="1:6" ht="25.5">
      <c r="A9" s="333" t="s">
        <v>2139</v>
      </c>
      <c r="B9" s="334" t="s">
        <v>5104</v>
      </c>
      <c r="C9" s="334" t="s">
        <v>5100</v>
      </c>
      <c r="D9" s="335">
        <v>1E-3</v>
      </c>
      <c r="E9" s="319"/>
      <c r="F9" s="319" t="str">
        <f>"Declarable at "&amp;D9*100&amp;"% - CAS No. "&amp;Table237[[#This Row],[CAS]]&amp;", "&amp;Table237[[#This Row],[Descriptions]]</f>
        <v>Declarable at 0.1% - CAS No. 131890-13-6, 3,6,9,12,15,18,21,24,27,30,33,36,39-Tridecaoxahentetracontan-1-ol, 41-(4-nonylphenoxy)-</v>
      </c>
    </row>
    <row r="10" spans="1:6">
      <c r="A10" s="333" t="s">
        <v>2255</v>
      </c>
      <c r="B10" s="334" t="s">
        <v>5105</v>
      </c>
      <c r="C10" s="334" t="s">
        <v>5100</v>
      </c>
      <c r="D10" s="335">
        <v>1E-3</v>
      </c>
      <c r="E10" s="319"/>
      <c r="F10" s="319" t="str">
        <f>"Declarable at "&amp;D10*100&amp;"% - CAS No. "&amp;Table237[[#This Row],[CAS]]&amp;", "&amp;Table237[[#This Row],[Descriptions]]</f>
        <v>Declarable at 0.1% - CAS No. 14409-72-4, Nonaethylene glycol p-nonylphenyl ether</v>
      </c>
    </row>
    <row r="11" spans="1:6">
      <c r="A11" s="333" t="s">
        <v>2298</v>
      </c>
      <c r="B11" s="334" t="s">
        <v>5106</v>
      </c>
      <c r="C11" s="334" t="s">
        <v>5100</v>
      </c>
      <c r="D11" s="335">
        <v>1E-3</v>
      </c>
      <c r="E11" s="319"/>
      <c r="F11" s="319" t="str">
        <f>"Declarable at "&amp;D11*100&amp;"% - CAS No. "&amp;Table237[[#This Row],[CAS]]&amp;", "&amp;Table237[[#This Row],[Descriptions]]</f>
        <v>Declarable at 0.1% - CAS No. 156609-10-8, 4-t-nonylphenol diethoxylate</v>
      </c>
    </row>
    <row r="12" spans="1:6" ht="25.5">
      <c r="A12" s="333" t="s">
        <v>2352</v>
      </c>
      <c r="B12" s="334" t="s">
        <v>5107</v>
      </c>
      <c r="C12" s="334" t="s">
        <v>5100</v>
      </c>
      <c r="D12" s="335">
        <v>1E-3</v>
      </c>
      <c r="E12" s="319"/>
      <c r="F12" s="319" t="str">
        <f>"Declarable at "&amp;D12*100&amp;"% - CAS No. "&amp;Table237[[#This Row],[CAS]]&amp;", "&amp;Table237[[#This Row],[Descriptions]]</f>
        <v>Declarable at 0.1% - CAS No. 17692-59-0, 44-(4-nonylphenoxy)-3,6,9,12,15,18,21,24,27,30,33,36,39,42-tetradecaoxatetratetracontan-1-ol</v>
      </c>
    </row>
    <row r="13" spans="1:6">
      <c r="A13" s="333" t="s">
        <v>2395</v>
      </c>
      <c r="B13" s="334" t="s">
        <v>5108</v>
      </c>
      <c r="C13" s="334" t="s">
        <v>5100</v>
      </c>
      <c r="D13" s="335">
        <v>1E-3</v>
      </c>
      <c r="E13" s="319"/>
      <c r="F13" s="319" t="str">
        <f>"Declarable at "&amp;D13*100&amp;"% - CAS No. "&amp;Table237[[#This Row],[CAS]]&amp;", "&amp;Table237[[#This Row],[Descriptions]]</f>
        <v>Declarable at 0.1% - CAS No. 20427-84-3, 4-Nonylphenol diethoxylate</v>
      </c>
    </row>
    <row r="14" spans="1:6">
      <c r="A14" s="333" t="s">
        <v>2400</v>
      </c>
      <c r="B14" s="334" t="s">
        <v>5109</v>
      </c>
      <c r="C14" s="334" t="s">
        <v>5100</v>
      </c>
      <c r="D14" s="335">
        <v>1E-3</v>
      </c>
      <c r="E14" s="319"/>
      <c r="F14" s="319" t="str">
        <f>"Declarable at "&amp;D14*100&amp;"% - CAS No. "&amp;Table237[[#This Row],[CAS]]&amp;", "&amp;Table237[[#This Row],[Descriptions]]</f>
        <v>Declarable at 0.1% - CAS No. 20543-07-1, 3,6,9,12,15,18,21,24,27,30-Decaoxadotriacontan-1-ol,32-(4-nonylphenoxy)-</v>
      </c>
    </row>
    <row r="15" spans="1:6">
      <c r="A15" s="333" t="s">
        <v>2404</v>
      </c>
      <c r="B15" s="334" t="s">
        <v>5110</v>
      </c>
      <c r="C15" s="334" t="s">
        <v>5100</v>
      </c>
      <c r="D15" s="335">
        <v>1E-3</v>
      </c>
      <c r="E15" s="319"/>
      <c r="F15" s="319" t="str">
        <f>"Declarable at "&amp;D15*100&amp;"% - CAS No. "&amp;Table237[[#This Row],[CAS]]&amp;", "&amp;Table237[[#This Row],[Descriptions]]</f>
        <v>Declarable at 0.1% - CAS No. 20636-48-0,  3,6,9,12-Tetraoxatetradecan-1-ol, 14-(4-nonylphenoxy)-</v>
      </c>
    </row>
    <row r="16" spans="1:6">
      <c r="A16" s="333" t="s">
        <v>2408</v>
      </c>
      <c r="B16" s="334" t="s">
        <v>5111</v>
      </c>
      <c r="C16" s="334" t="s">
        <v>5100</v>
      </c>
      <c r="D16" s="335">
        <v>1E-3</v>
      </c>
      <c r="E16" s="319"/>
      <c r="F16" s="319" t="str">
        <f>"Declarable at "&amp;D16*100&amp;"% - CAS No. "&amp;Table237[[#This Row],[CAS]]&amp;", "&amp;Table237[[#This Row],[Descriptions]]</f>
        <v>Declarable at 0.1% - CAS No. 2073-51-0, 89-(p-Nonylphenoxy) nonacosaoxanonaoctacontan-1-ol</v>
      </c>
    </row>
    <row r="17" spans="1:6">
      <c r="A17" s="333" t="s">
        <v>2435</v>
      </c>
      <c r="B17" s="334" t="s">
        <v>5112</v>
      </c>
      <c r="C17" s="334" t="s">
        <v>5100</v>
      </c>
      <c r="D17" s="335">
        <v>1E-3</v>
      </c>
      <c r="E17" s="319"/>
      <c r="F17" s="319" t="str">
        <f>"Declarable at "&amp;D17*100&amp;"% - CAS No. "&amp;Table237[[#This Row],[CAS]]&amp;", "&amp;Table237[[#This Row],[Descriptions]]</f>
        <v>Declarable at 0.1% - CAS No. 2315-61-9, Ethanol, 2-(2-(4-(1,1,3,3-tetramethylbutyl)phenoxy)ethoxy)-</v>
      </c>
    </row>
    <row r="18" spans="1:6">
      <c r="A18" s="333" t="s">
        <v>2436</v>
      </c>
      <c r="B18" s="334" t="s">
        <v>5113</v>
      </c>
      <c r="C18" s="334" t="s">
        <v>5100</v>
      </c>
      <c r="D18" s="335">
        <v>1E-3</v>
      </c>
      <c r="E18" s="319"/>
      <c r="F18" s="319" t="str">
        <f>"Declarable at "&amp;D18*100&amp;"% - CAS No. "&amp;Table237[[#This Row],[CAS]]&amp;", "&amp;Table237[[#This Row],[Descriptions]]</f>
        <v>Declarable at 0.1% - CAS No. 2315-67-5, 2-(4-(1,1,3,3-Tetramethylbutyl)phenoxy)ethanol</v>
      </c>
    </row>
    <row r="19" spans="1:6">
      <c r="A19" s="333" t="s">
        <v>2455</v>
      </c>
      <c r="B19" s="334" t="s">
        <v>5114</v>
      </c>
      <c r="C19" s="334" t="s">
        <v>5100</v>
      </c>
      <c r="D19" s="335">
        <v>1E-3</v>
      </c>
      <c r="E19" s="319"/>
      <c r="F19" s="319" t="str">
        <f>"Declarable at "&amp;D19*100&amp;"% - CAS No. "&amp;Table237[[#This Row],[CAS]]&amp;", "&amp;Table237[[#This Row],[Descriptions]]</f>
        <v>Declarable at 0.1% - CAS No. 2497-59-8, 20-(4-(1,1,3,3-Tetramethylbutyl)phenoxy)-3,6,9,12,15,18-hexaoxaicosan-1-ol</v>
      </c>
    </row>
    <row r="20" spans="1:6">
      <c r="A20" s="333" t="s">
        <v>2470</v>
      </c>
      <c r="B20" s="334" t="s">
        <v>5115</v>
      </c>
      <c r="C20" s="334" t="s">
        <v>5100</v>
      </c>
      <c r="D20" s="335">
        <v>1E-3</v>
      </c>
      <c r="E20" s="319"/>
      <c r="F20" s="319" t="str">
        <f>"Declarable at "&amp;D20*100&amp;"% - CAS No. "&amp;Table237[[#This Row],[CAS]]&amp;", "&amp;Table237[[#This Row],[Descriptions]]</f>
        <v>Declarable at 0.1% - CAS No. 26027-38-3, Glycols, polyethylene, mono(p-nonylphenyl) ether</v>
      </c>
    </row>
    <row r="21" spans="1:6">
      <c r="A21" s="333" t="s">
        <v>2471</v>
      </c>
      <c r="B21" s="334" t="s">
        <v>5116</v>
      </c>
      <c r="C21" s="334" t="s">
        <v>5100</v>
      </c>
      <c r="D21" s="335">
        <v>1E-3</v>
      </c>
      <c r="E21" s="319"/>
      <c r="F21" s="319" t="str">
        <f>"Declarable at "&amp;D21*100&amp;"% - CAS No. "&amp;Table237[[#This Row],[CAS]]&amp;", "&amp;Table237[[#This Row],[Descriptions]]</f>
        <v>Declarable at 0.1% - CAS No. 261176-82-3, 2-(2-(2-(2-(4-(Nonan-5-yl)phenoxy)ethoxy)ethoxy)ethoxy)ethan-1-ol</v>
      </c>
    </row>
    <row r="22" spans="1:6">
      <c r="A22" s="333" t="s">
        <v>2473</v>
      </c>
      <c r="B22" s="334" t="s">
        <v>5117</v>
      </c>
      <c r="C22" s="334" t="s">
        <v>5100</v>
      </c>
      <c r="D22" s="335">
        <v>1E-3</v>
      </c>
      <c r="E22" s="319"/>
      <c r="F22" s="319" t="str">
        <f>"Declarable at "&amp;D22*100&amp;"% - CAS No. "&amp;Table237[[#This Row],[CAS]]&amp;", "&amp;Table237[[#This Row],[Descriptions]]</f>
        <v>Declarable at 0.1% - CAS No. 26264-02-8, 14-(nonylphenoxy)-3,6,9,12-tetraoxatetradecan-1-ol</v>
      </c>
    </row>
    <row r="23" spans="1:6">
      <c r="A23" s="333" t="s">
        <v>2481</v>
      </c>
      <c r="B23" s="334" t="s">
        <v>5118</v>
      </c>
      <c r="C23" s="334" t="s">
        <v>5100</v>
      </c>
      <c r="D23" s="335">
        <v>1E-3</v>
      </c>
      <c r="E23" s="319"/>
      <c r="F23" s="319" t="str">
        <f>"Declarable at "&amp;D23*100&amp;"% - CAS No. "&amp;Table237[[#This Row],[CAS]]&amp;", "&amp;Table237[[#This Row],[Descriptions]]</f>
        <v>Declarable at 0.1% - CAS No. 26571-11-9, 26-(Nonylphenoxy)-3,6,9,12,15,18,21,24-octaoxahexacosan-1-ol; Nonoxynol-9</v>
      </c>
    </row>
    <row r="24" spans="1:6">
      <c r="A24" s="333" t="s">
        <v>2489</v>
      </c>
      <c r="B24" s="334" t="s">
        <v>5119</v>
      </c>
      <c r="C24" s="334" t="s">
        <v>5100</v>
      </c>
      <c r="D24" s="335">
        <v>1E-3</v>
      </c>
      <c r="E24" s="319"/>
      <c r="F24" s="319" t="str">
        <f>"Declarable at "&amp;D24*100&amp;"% - CAS No. "&amp;Table237[[#This Row],[CAS]]&amp;", "&amp;Table237[[#This Row],[Descriptions]]</f>
        <v>Declarable at 0.1% - CAS No. 27176-93-8, 2-[2-(Nonylphenoxy)ethoxy]ethanol</v>
      </c>
    </row>
    <row r="25" spans="1:6">
      <c r="A25" s="333" t="s">
        <v>2491</v>
      </c>
      <c r="B25" s="334" t="s">
        <v>5120</v>
      </c>
      <c r="C25" s="334" t="s">
        <v>5100</v>
      </c>
      <c r="D25" s="335">
        <v>1E-3</v>
      </c>
      <c r="E25" s="319"/>
      <c r="F25" s="319" t="str">
        <f>"Declarable at "&amp;D25*100&amp;"% - CAS No. "&amp;Table237[[#This Row],[CAS]]&amp;", "&amp;Table237[[#This Row],[Descriptions]]</f>
        <v>Declarable at 0.1% - CAS No. 27177-05-5, 23-(Nonylphenoxy)-3,6,9,12,15,18,21-heptaoxatricosan-1-ol; Nonoxynol-8</v>
      </c>
    </row>
    <row r="26" spans="1:6" ht="38.25">
      <c r="A26" s="333" t="s">
        <v>2492</v>
      </c>
      <c r="B26" s="334" t="s">
        <v>5121</v>
      </c>
      <c r="C26" s="334" t="s">
        <v>5100</v>
      </c>
      <c r="D26" s="335">
        <v>1E-3</v>
      </c>
      <c r="E26" s="319"/>
      <c r="F26" s="319" t="str">
        <f>"Declarable at "&amp;D26*100&amp;"% - CAS No. "&amp;Table237[[#This Row],[CAS]]&amp;", "&amp;Table237[[#This Row],[Descriptions]]</f>
        <v>Declarable at 0.1% - CAS No. 27177-08-8, 2-[2-[2-[2-[2-[2-[2-[2-[2-[2-(nonylphenoxy)ethoxy]ethoxy]ethoxy]ethoxy]ethoxy]ethoxy]ethoxy]ethoxy]ethoxy]ethanol</v>
      </c>
    </row>
    <row r="27" spans="1:6">
      <c r="A27" s="333" t="s">
        <v>2511</v>
      </c>
      <c r="B27" s="334" t="s">
        <v>5122</v>
      </c>
      <c r="C27" s="334" t="s">
        <v>5100</v>
      </c>
      <c r="D27" s="335">
        <v>1E-3</v>
      </c>
      <c r="E27" s="319"/>
      <c r="F27" s="319" t="str">
        <f>"Declarable at "&amp;D27*100&amp;"% - CAS No. "&amp;Table237[[#This Row],[CAS]]&amp;", "&amp;Table237[[#This Row],[Descriptions]]</f>
        <v>Declarable at 0.1% - CAS No. 27942-26-3, Nonoxynols</v>
      </c>
    </row>
    <row r="28" spans="1:6">
      <c r="A28" s="333" t="s">
        <v>2512</v>
      </c>
      <c r="B28" s="334" t="s">
        <v>5123</v>
      </c>
      <c r="C28" s="334" t="s">
        <v>5100</v>
      </c>
      <c r="D28" s="335">
        <v>1E-3</v>
      </c>
      <c r="E28" s="319"/>
      <c r="F28" s="319" t="str">
        <f>"Declarable at "&amp;D28*100&amp;"% - CAS No. "&amp;Table237[[#This Row],[CAS]]&amp;", "&amp;Table237[[#This Row],[Descriptions]]</f>
        <v>Declarable at 0.1% - CAS No. 27942-27-4, Nonoxynol-7</v>
      </c>
    </row>
    <row r="29" spans="1:6">
      <c r="A29" s="333" t="s">
        <v>2514</v>
      </c>
      <c r="B29" s="334" t="s">
        <v>5124</v>
      </c>
      <c r="C29" s="334" t="s">
        <v>5100</v>
      </c>
      <c r="D29" s="335">
        <v>1E-3</v>
      </c>
      <c r="E29" s="319"/>
      <c r="F29" s="319" t="str">
        <f>"Declarable at "&amp;D29*100&amp;"% - CAS No. "&amp;Table237[[#This Row],[CAS]]&amp;", "&amp;Table237[[#This Row],[Descriptions]]</f>
        <v>Declarable at 0.1% - CAS No. 27986-36-3, 2-(Nonylphenoxy)ethanol; Nonylphenol monoethoxylate</v>
      </c>
    </row>
    <row r="30" spans="1:6">
      <c r="A30" s="333" t="s">
        <v>2519</v>
      </c>
      <c r="B30" s="334" t="s">
        <v>5125</v>
      </c>
      <c r="C30" s="334" t="s">
        <v>5100</v>
      </c>
      <c r="D30" s="335">
        <v>1E-3</v>
      </c>
      <c r="E30" s="319"/>
      <c r="F30" s="319" t="str">
        <f>"Declarable at "&amp;D30*100&amp;"% - CAS No. "&amp;Table237[[#This Row],[CAS]]&amp;", "&amp;Table237[[#This Row],[Descriptions]]</f>
        <v>Declarable at 0.1% - CAS No. 28679-13-2, 1-ethoxy-3nonylbenzene</v>
      </c>
    </row>
    <row r="31" spans="1:6">
      <c r="A31" s="333" t="s">
        <v>2597</v>
      </c>
      <c r="B31" s="334" t="s">
        <v>5126</v>
      </c>
      <c r="C31" s="334" t="s">
        <v>5100</v>
      </c>
      <c r="D31" s="335">
        <v>1E-3</v>
      </c>
      <c r="E31" s="319"/>
      <c r="F31" s="319" t="str">
        <f>"Declarable at "&amp;D31*100&amp;"% - CAS No. "&amp;Table237[[#This Row],[CAS]]&amp;", "&amp;Table237[[#This Row],[Descriptions]]</f>
        <v>Declarable at 0.1% - CAS No. 34166-38-6, p-Nonylphenol hexaethoxylate</v>
      </c>
    </row>
    <row r="32" spans="1:6">
      <c r="A32" s="333" t="s">
        <v>2647</v>
      </c>
      <c r="B32" s="334" t="s">
        <v>5127</v>
      </c>
      <c r="C32" s="334" t="s">
        <v>5100</v>
      </c>
      <c r="D32" s="335">
        <v>1E-3</v>
      </c>
      <c r="E32" s="319"/>
      <c r="F32" s="319" t="str">
        <f>"Declarable at "&amp;D32*100&amp;"% - CAS No. "&amp;Table237[[#This Row],[CAS]]&amp;", "&amp;Table237[[#This Row],[Descriptions]]</f>
        <v>Declarable at 0.1% - CAS No. 37205-87-1, ISONONYLPHENOL-ETHOXYLATE</v>
      </c>
    </row>
    <row r="33" spans="1:6">
      <c r="A33" s="333" t="s">
        <v>2683</v>
      </c>
      <c r="B33" s="334" t="s">
        <v>5128</v>
      </c>
      <c r="C33" s="334" t="s">
        <v>5100</v>
      </c>
      <c r="D33" s="335">
        <v>1E-3</v>
      </c>
      <c r="E33" s="319"/>
      <c r="F33" s="319" t="str">
        <f>"Declarable at "&amp;D33*100&amp;"% - CAS No. "&amp;Table237[[#This Row],[CAS]]&amp;", "&amp;Table237[[#This Row],[Descriptions]]</f>
        <v>Declarable at 0.1% - CAS No. 41506-14-3, Nonoxynol-8</v>
      </c>
    </row>
    <row r="34" spans="1:6">
      <c r="A34" s="333" t="s">
        <v>2778</v>
      </c>
      <c r="B34" s="334" t="s">
        <v>5129</v>
      </c>
      <c r="C34" s="334" t="s">
        <v>5100</v>
      </c>
      <c r="D34" s="335">
        <v>1E-3</v>
      </c>
      <c r="E34" s="319"/>
      <c r="F34" s="319" t="str">
        <f>"Declarable at "&amp;D34*100&amp;"% - CAS No. "&amp;Table237[[#This Row],[CAS]]&amp;", "&amp;Table237[[#This Row],[Descriptions]]</f>
        <v>Declarable at 0.1% - CAS No. 51437-95-7, 4-Nonylphenol-tri-ethoxylate</v>
      </c>
    </row>
    <row r="35" spans="1:6">
      <c r="A35" s="333" t="s">
        <v>2782</v>
      </c>
      <c r="B35" s="334" t="s">
        <v>5130</v>
      </c>
      <c r="C35" s="334" t="s">
        <v>5100</v>
      </c>
      <c r="D35" s="335">
        <v>1E-3</v>
      </c>
      <c r="E35" s="319"/>
      <c r="F35" s="319" t="str">
        <f>"Declarable at "&amp;D35*100&amp;"% - CAS No. "&amp;Table237[[#This Row],[CAS]]&amp;", "&amp;Table237[[#This Row],[Descriptions]]</f>
        <v>Declarable at 0.1% - CAS No. 51938-25-1, α-(2-Nonylphenyl)-ω-hydroxy-poly(oxy-1,2-ethanediyl),</v>
      </c>
    </row>
    <row r="36" spans="1:6">
      <c r="A36" s="333" t="s">
        <v>3000</v>
      </c>
      <c r="B36" s="334" t="s">
        <v>5131</v>
      </c>
      <c r="C36" s="334" t="s">
        <v>5100</v>
      </c>
      <c r="D36" s="335">
        <v>1E-3</v>
      </c>
      <c r="E36" s="319"/>
      <c r="F36" s="319" t="str">
        <f>"Declarable at "&amp;D36*100&amp;"% - CAS No. "&amp;Table237[[#This Row],[CAS]]&amp;", "&amp;Table237[[#This Row],[Descriptions]]</f>
        <v>Declarable at 0.1% - CAS No. 68412-54-4, (C9) Branched alkylphenol ethoxylate</v>
      </c>
    </row>
    <row r="37" spans="1:6">
      <c r="A37" s="333" t="s">
        <v>5132</v>
      </c>
      <c r="B37" s="334" t="s">
        <v>5131</v>
      </c>
      <c r="C37" s="334" t="s">
        <v>5100</v>
      </c>
      <c r="D37" s="335">
        <v>1E-3</v>
      </c>
      <c r="E37" s="319" t="s">
        <v>5133</v>
      </c>
      <c r="F37" s="319" t="str">
        <f>"Declarable at "&amp;D37*100&amp;"% - CAS No. "&amp;Table237[[#This Row],[CAS]]&amp;", "&amp;Table237[[#This Row],[Descriptions]]</f>
        <v>Declarable at 0.1% - CAS No. 68412-54-4 
, (C9) Branched alkylphenol ethoxylate</v>
      </c>
    </row>
    <row r="38" spans="1:6">
      <c r="A38" s="333" t="s">
        <v>3021</v>
      </c>
      <c r="B38" s="334" t="s">
        <v>5134</v>
      </c>
      <c r="C38" s="334" t="s">
        <v>5100</v>
      </c>
      <c r="D38" s="335">
        <v>1E-3</v>
      </c>
      <c r="E38" s="319"/>
      <c r="F38" s="319" t="str">
        <f>"Declarable at "&amp;D38*100&amp;"% - CAS No. "&amp;Table237[[#This Row],[CAS]]&amp;", "&amp;Table237[[#This Row],[Descriptions]]</f>
        <v>Declarable at 0.1% - CAS No. 68987-90-6, Polyoxyethylene (12) octylphenyl ether, branched</v>
      </c>
    </row>
    <row r="39" spans="1:6">
      <c r="A39" s="333" t="s">
        <v>3078</v>
      </c>
      <c r="B39" s="334" t="s">
        <v>5135</v>
      </c>
      <c r="C39" s="334" t="s">
        <v>5100</v>
      </c>
      <c r="D39" s="335">
        <v>1E-3</v>
      </c>
      <c r="E39" s="319"/>
      <c r="F39" s="319" t="str">
        <f>"Declarable at "&amp;D39*100&amp;"% - CAS No. "&amp;Table237[[#This Row],[CAS]]&amp;", "&amp;Table237[[#This Row],[Descriptions]]</f>
        <v>Declarable at 0.1% - CAS No. 7311-27-5, 2-(2-(2-(2-(4-Nonylphenoxy)ethoxy)ethoxy)ethoxy)ethanol</v>
      </c>
    </row>
    <row r="40" spans="1:6">
      <c r="A40" s="333" t="s">
        <v>3264</v>
      </c>
      <c r="B40" s="334" t="s">
        <v>5136</v>
      </c>
      <c r="C40" s="334" t="s">
        <v>5100</v>
      </c>
      <c r="D40" s="335">
        <v>1E-3</v>
      </c>
      <c r="E40" s="319"/>
      <c r="F40" s="319" t="str">
        <f>"Declarable at "&amp;D40*100&amp;"% - CAS No. "&amp;Table237[[#This Row],[CAS]]&amp;", "&amp;Table237[[#This Row],[Descriptions]]</f>
        <v>Declarable at 0.1% - CAS No. 9002-93-1, Octoxynol 9</v>
      </c>
    </row>
    <row r="41" spans="1:6">
      <c r="A41" s="333" t="s">
        <v>3266</v>
      </c>
      <c r="B41" s="334" t="s">
        <v>5137</v>
      </c>
      <c r="C41" s="334" t="s">
        <v>5100</v>
      </c>
      <c r="D41" s="335">
        <v>1E-3</v>
      </c>
      <c r="E41" s="319"/>
      <c r="F41" s="319" t="str">
        <f>"Declarable at "&amp;D41*100&amp;"% - CAS No. "&amp;Table237[[#This Row],[CAS]]&amp;", "&amp;Table237[[#This Row],[Descriptions]]</f>
        <v>Declarable at 0.1% - CAS No. 9004-87-9, Ethoxylated isooctylphenol</v>
      </c>
    </row>
    <row r="42" spans="1:6">
      <c r="A42" s="333" t="s">
        <v>3268</v>
      </c>
      <c r="B42" s="334" t="s">
        <v>5138</v>
      </c>
      <c r="C42" s="334" t="s">
        <v>5100</v>
      </c>
      <c r="D42" s="335">
        <v>1E-3</v>
      </c>
      <c r="E42" s="319"/>
      <c r="F42" s="319" t="str">
        <f>"Declarable at "&amp;D42*100&amp;"% - CAS No. "&amp;Table237[[#This Row],[CAS]]&amp;", "&amp;Table237[[#This Row],[Descriptions]]</f>
        <v>Declarable at 0.1% - CAS No. 9014-92-0, Dodecylphenol, ethoxylated</v>
      </c>
    </row>
    <row r="43" spans="1:6">
      <c r="A43" s="333" t="s">
        <v>3269</v>
      </c>
      <c r="B43" s="334" t="s">
        <v>5139</v>
      </c>
      <c r="C43" s="334" t="s">
        <v>5100</v>
      </c>
      <c r="D43" s="335">
        <v>1E-3</v>
      </c>
      <c r="E43" s="319"/>
      <c r="F43" s="319" t="str">
        <f>"Declarable at "&amp;D43*100&amp;"% - CAS No. "&amp;Table237[[#This Row],[CAS]]&amp;", "&amp;Table237[[#This Row],[Descriptions]]</f>
        <v>Declarable at 0.1% - CAS No. 9016-45-9, Nonoxynol-3</v>
      </c>
    </row>
    <row r="44" spans="1:6">
      <c r="A44" s="333" t="s">
        <v>3276</v>
      </c>
      <c r="B44" s="334" t="s">
        <v>5139</v>
      </c>
      <c r="C44" s="334" t="s">
        <v>5100</v>
      </c>
      <c r="D44" s="335">
        <v>1E-3</v>
      </c>
      <c r="E44" s="319"/>
      <c r="F44" s="319" t="str">
        <f>"Declarable at "&amp;D44*100&amp;"% - CAS No. "&amp;Table237[[#This Row],[CAS]]&amp;", "&amp;Table237[[#This Row],[Descriptions]]</f>
        <v>Declarable at 0.1% - CAS No. 9036-19-5, Nonoxynol-3</v>
      </c>
    </row>
    <row r="45" spans="1:6" ht="25.5">
      <c r="A45" s="333" t="s">
        <v>3318</v>
      </c>
      <c r="B45" s="334" t="s">
        <v>5140</v>
      </c>
      <c r="C45" s="334" t="s">
        <v>5100</v>
      </c>
      <c r="D45" s="335">
        <v>1E-3</v>
      </c>
      <c r="E45" s="319"/>
      <c r="F45" s="319" t="str">
        <f>"Declarable at "&amp;D45*100&amp;"% - CAS No. "&amp;Table237[[#This Row],[CAS]]&amp;", "&amp;Table237[[#This Row],[Descriptions]]</f>
        <v xml:space="preserve">Declarable at 0.1% - CAS No. 9063-89-2, Polyoxyethylene octylphenyl ether; Poly(oxy-1,2-ethanediyl), .alpha.-(octylphenyl)-.omega.-hydroxy- (10EO) </v>
      </c>
    </row>
    <row r="46" spans="1:6">
      <c r="A46" s="333" t="s">
        <v>3319</v>
      </c>
      <c r="B46" s="334" t="s">
        <v>5141</v>
      </c>
      <c r="C46" s="334" t="s">
        <v>5100</v>
      </c>
      <c r="D46" s="335">
        <v>1E-3</v>
      </c>
      <c r="E46" s="319"/>
      <c r="F46" s="319" t="str">
        <f>"Declarable at "&amp;D46*100&amp;"% - CAS No. "&amp;Table237[[#This Row],[CAS]]&amp;", "&amp;Table237[[#This Row],[Descriptions]]</f>
        <v>Declarable at 0.1% - CAS No. 9081-99-6, Oxirane, 2-methyl-, polymer with oxirane, bis(2-oxiranylmethyl) ether</v>
      </c>
    </row>
    <row r="47" spans="1:6" ht="25.5">
      <c r="A47" s="333" t="s">
        <v>3331</v>
      </c>
      <c r="B47" s="334" t="s">
        <v>5142</v>
      </c>
      <c r="C47" s="334" t="s">
        <v>5100</v>
      </c>
      <c r="D47" s="335">
        <v>1E-3</v>
      </c>
      <c r="E47" s="319"/>
      <c r="F47" s="319" t="str">
        <f>"Declarable at "&amp;D47*100&amp;"% - CAS No. "&amp;Table237[[#This Row],[CAS]]&amp;", "&amp;Table237[[#This Row],[Descriptions]]</f>
        <v>Declarable at 0.1% - CAS No. 91673-24-4, Oxirane, 2-methyl-, polymer with oxirane, bis(2-oxiranylmethyl) ether; Ethanol, 2-[2-[2-[2-(4-nonylphenoxy)ethoxy]ethoxy]ethoxy]-, branched</v>
      </c>
    </row>
    <row r="48" spans="1:6">
      <c r="A48" s="333" t="s">
        <v>3392</v>
      </c>
      <c r="B48" s="334" t="s">
        <v>5143</v>
      </c>
      <c r="C48" s="334" t="s">
        <v>5100</v>
      </c>
      <c r="D48" s="335">
        <v>1E-3</v>
      </c>
      <c r="E48" s="319"/>
      <c r="F48" s="319" t="str">
        <f>"Declarable at "&amp;D48*100&amp;"% - CAS No. "&amp;Table237[[#This Row],[CAS]]&amp;", "&amp;Table237[[#This Row],[Descriptions]]</f>
        <v>Declarable at 0.1% - CAS No. 96910-36-0, (Phenol, 4-isooctyl-, polymer with methyloxirane and oxirane )</v>
      </c>
    </row>
    <row r="49" spans="1:6">
      <c r="A49" s="333" t="s">
        <v>5145</v>
      </c>
      <c r="B49" s="334" t="s">
        <v>5144</v>
      </c>
      <c r="C49" s="334" t="s">
        <v>5100</v>
      </c>
      <c r="D49" s="335">
        <v>1E-3</v>
      </c>
      <c r="E49" s="319"/>
      <c r="F49" s="319" t="str">
        <f>"Declarable at "&amp;D49*100&amp;"% - CAS No. "&amp;Table237[[#This Row],[CAS]]&amp;", "&amp;Table237[[#This Row],[Descriptions]]</f>
        <v>Declarable at 0.1% - CAS No. not identified, Alkylarylalkoxylate</v>
      </c>
    </row>
    <row r="50" spans="1:6">
      <c r="A50" s="333" t="s">
        <v>5145</v>
      </c>
      <c r="B50" s="334" t="s">
        <v>5146</v>
      </c>
      <c r="C50" s="334" t="s">
        <v>5100</v>
      </c>
      <c r="D50" s="335">
        <v>1E-3</v>
      </c>
      <c r="E50" s="319"/>
      <c r="F50" s="319" t="str">
        <f>"Declarable at "&amp;D50*100&amp;"% - CAS No. "&amp;Table237[[#This Row],[CAS]]&amp;", "&amp;Table237[[#This Row],[Descriptions]]</f>
        <v>Declarable at 0.1% - CAS No. not identified, Nonylphenolethoxylate</v>
      </c>
    </row>
    <row r="51" spans="1:6">
      <c r="A51" s="333" t="s">
        <v>5145</v>
      </c>
      <c r="B51" s="334" t="s">
        <v>5147</v>
      </c>
      <c r="C51" s="334" t="s">
        <v>5100</v>
      </c>
      <c r="D51" s="335">
        <v>1E-3</v>
      </c>
      <c r="E51" s="319"/>
      <c r="F51" s="319" t="str">
        <f>"Declarable at "&amp;D51*100&amp;"% - CAS No. "&amp;Table237[[#This Row],[CAS]]&amp;", "&amp;Table237[[#This Row],[Descriptions]]</f>
        <v>Declarable at 0.1% - CAS No. not identified, Alkylphenol ethoxylate</v>
      </c>
    </row>
    <row r="52" spans="1:6">
      <c r="A52" s="333" t="s">
        <v>5145</v>
      </c>
      <c r="B52" s="334" t="s">
        <v>5148</v>
      </c>
      <c r="C52" s="334" t="s">
        <v>5100</v>
      </c>
      <c r="D52" s="335">
        <v>1E-3</v>
      </c>
      <c r="E52" s="319"/>
      <c r="F52" s="319" t="str">
        <f>"Declarable at "&amp;D52*100&amp;"% - CAS No. "&amp;Table237[[#This Row],[CAS]]&amp;", "&amp;Table237[[#This Row],[Descriptions]]</f>
        <v>Declarable at 0.1% - CAS No. not identified, Nonyl phenol ethoxylates</v>
      </c>
    </row>
    <row r="53" spans="1:6">
      <c r="A53" s="333" t="s">
        <v>5145</v>
      </c>
      <c r="B53" s="334" t="s">
        <v>5148</v>
      </c>
      <c r="C53" s="334" t="s">
        <v>5100</v>
      </c>
      <c r="D53" s="335">
        <v>1E-3</v>
      </c>
      <c r="E53" s="319"/>
      <c r="F53" s="319" t="str">
        <f>"Declarable at "&amp;D53*100&amp;"% - CAS No. "&amp;Table237[[#This Row],[CAS]]&amp;", "&amp;Table237[[#This Row],[Descriptions]]</f>
        <v>Declarable at 0.1% - CAS No. not identified, Nonyl phenol ethoxylates</v>
      </c>
    </row>
    <row r="54" spans="1:6">
      <c r="A54" s="333" t="s">
        <v>5145</v>
      </c>
      <c r="B54" s="334" t="s">
        <v>5148</v>
      </c>
      <c r="C54" s="334" t="s">
        <v>5100</v>
      </c>
      <c r="D54" s="335">
        <v>1E-3</v>
      </c>
      <c r="E54" s="319"/>
      <c r="F54" s="319" t="str">
        <f>"Declarable at "&amp;D54*100&amp;"% - CAS No. "&amp;Table237[[#This Row],[CAS]]&amp;", "&amp;Table237[[#This Row],[Descriptions]]</f>
        <v>Declarable at 0.1% - CAS No. not identified, Nonyl phenol ethoxylates</v>
      </c>
    </row>
    <row r="55" spans="1:6">
      <c r="A55" s="333" t="s">
        <v>5145</v>
      </c>
      <c r="B55" s="334" t="s">
        <v>5149</v>
      </c>
      <c r="C55" s="334" t="s">
        <v>5100</v>
      </c>
      <c r="D55" s="335">
        <v>1E-3</v>
      </c>
      <c r="E55" s="319"/>
      <c r="F55" s="319" t="str">
        <f>"Declarable at "&amp;D55*100&amp;"% - CAS No. "&amp;Table237[[#This Row],[CAS]]&amp;", "&amp;Table237[[#This Row],[Descriptions]]</f>
        <v>Declarable at 0.1% - CAS No. not identified, Nonylphenol ethoxylates</v>
      </c>
    </row>
    <row r="56" spans="1:6">
      <c r="A56" s="333" t="s">
        <v>5145</v>
      </c>
      <c r="B56" s="334" t="s">
        <v>5150</v>
      </c>
      <c r="C56" s="334" t="s">
        <v>5100</v>
      </c>
      <c r="D56" s="335">
        <v>1E-3</v>
      </c>
      <c r="E56" s="319"/>
      <c r="F56" s="319" t="str">
        <f>"Declarable at "&amp;D56*100&amp;"% - CAS No. "&amp;Table237[[#This Row],[CAS]]&amp;", "&amp;Table237[[#This Row],[Descriptions]]</f>
        <v>Declarable at 0.1% - CAS No. not identified, Nonyl phenol ethoxylate</v>
      </c>
    </row>
    <row r="57" spans="1:6">
      <c r="A57" s="333" t="s">
        <v>5145</v>
      </c>
      <c r="B57" s="334" t="s">
        <v>5151</v>
      </c>
      <c r="C57" s="334" t="s">
        <v>5100</v>
      </c>
      <c r="D57" s="335">
        <v>1E-3</v>
      </c>
      <c r="E57" s="319"/>
      <c r="F57" s="319" t="str">
        <f>"Declarable at "&amp;D57*100&amp;"% - CAS No. "&amp;Table237[[#This Row],[CAS]]&amp;", "&amp;Table237[[#This Row],[Descriptions]]</f>
        <v>Declarable at 0.1% - CAS No. not identified, Nonylphenol, Ethoxylated (from GPS)</v>
      </c>
    </row>
    <row r="58" spans="1:6">
      <c r="A58" s="333" t="s">
        <v>5145</v>
      </c>
      <c r="B58" s="334" t="s">
        <v>5152</v>
      </c>
      <c r="C58" s="334" t="s">
        <v>5100</v>
      </c>
      <c r="D58" s="335">
        <v>1E-3</v>
      </c>
      <c r="E58" s="319"/>
      <c r="F58" s="319" t="str">
        <f>"Declarable at "&amp;D58*100&amp;"% - CAS No. "&amp;Table237[[#This Row],[CAS]]&amp;", "&amp;Table237[[#This Row],[Descriptions]]</f>
        <v>Declarable at 0.1% - CAS No. not identified, Nonylphenol Branched Ethoxylated</v>
      </c>
    </row>
    <row r="59" spans="1:6">
      <c r="A59" s="333" t="s">
        <v>5145</v>
      </c>
      <c r="B59" s="334" t="s">
        <v>5153</v>
      </c>
      <c r="C59" s="334" t="s">
        <v>5100</v>
      </c>
      <c r="D59" s="335">
        <v>1E-3</v>
      </c>
      <c r="E59" s="319"/>
      <c r="F59" s="319" t="str">
        <f>"Declarable at "&amp;D59*100&amp;"% - CAS No. "&amp;Table237[[#This Row],[CAS]]&amp;", "&amp;Table237[[#This Row],[Descriptions]]</f>
        <v xml:space="preserve">Declarable at 0.1% - CAS No. not identified, Nonylphenol, branched, ethoxylated </v>
      </c>
    </row>
    <row r="60" spans="1:6">
      <c r="A60" s="333" t="s">
        <v>5145</v>
      </c>
      <c r="B60" s="334" t="s">
        <v>5153</v>
      </c>
      <c r="C60" s="334" t="s">
        <v>5100</v>
      </c>
      <c r="D60" s="335">
        <v>1E-3</v>
      </c>
      <c r="E60" s="319"/>
      <c r="F60" s="319" t="str">
        <f>"Declarable at "&amp;D60*100&amp;"% - CAS No. "&amp;Table237[[#This Row],[CAS]]&amp;", "&amp;Table237[[#This Row],[Descriptions]]</f>
        <v xml:space="preserve">Declarable at 0.1% - CAS No. not identified, Nonylphenol, branched, ethoxylated </v>
      </c>
    </row>
    <row r="61" spans="1:6">
      <c r="A61" s="333" t="s">
        <v>5145</v>
      </c>
      <c r="B61" s="334" t="s">
        <v>5154</v>
      </c>
      <c r="C61" s="334" t="s">
        <v>5100</v>
      </c>
      <c r="D61" s="335">
        <v>1E-3</v>
      </c>
      <c r="E61" s="319"/>
      <c r="F61" s="319" t="str">
        <f>"Declarable at "&amp;D61*100&amp;"% - CAS No. "&amp;Table237[[#This Row],[CAS]]&amp;", "&amp;Table237[[#This Row],[Descriptions]]</f>
        <v xml:space="preserve">Declarable at 0.1% - CAS No. not identified, NPE Surfactant blend </v>
      </c>
    </row>
    <row r="62" spans="1:6">
      <c r="A62" s="333" t="s">
        <v>5145</v>
      </c>
      <c r="B62" s="334" t="s">
        <v>5155</v>
      </c>
      <c r="C62" s="334" t="s">
        <v>5100</v>
      </c>
      <c r="D62" s="335">
        <v>1E-3</v>
      </c>
      <c r="E62" s="319"/>
      <c r="F62" s="319" t="str">
        <f>"Declarable at "&amp;D62*100&amp;"% - CAS No. "&amp;Table237[[#This Row],[CAS]]&amp;", "&amp;Table237[[#This Row],[Descriptions]]</f>
        <v xml:space="preserve">Declarable at 0.1% - CAS No. not identified, NPE surfactant blend </v>
      </c>
    </row>
    <row r="63" spans="1:6">
      <c r="A63" s="333" t="s">
        <v>5145</v>
      </c>
      <c r="B63" s="334" t="s">
        <v>5156</v>
      </c>
      <c r="C63" s="334" t="s">
        <v>5100</v>
      </c>
      <c r="D63" s="335">
        <v>1E-3</v>
      </c>
      <c r="E63" s="319"/>
      <c r="F63" s="319" t="str">
        <f>"Declarable at "&amp;D63*100&amp;"% - CAS No. "&amp;Table237[[#This Row],[CAS]]&amp;", "&amp;Table237[[#This Row],[Descriptions]]</f>
        <v xml:space="preserve">Declarable at 0.1% - CAS No. not identified, Nonylphenol Branched Ethoxylated </v>
      </c>
    </row>
    <row r="64" spans="1:6">
      <c r="A64" s="333" t="s">
        <v>2016</v>
      </c>
      <c r="B64" s="334" t="s">
        <v>5157</v>
      </c>
      <c r="C64" s="334" t="s">
        <v>5100</v>
      </c>
      <c r="D64" s="335">
        <v>1E-3</v>
      </c>
      <c r="E64" s="319"/>
      <c r="F64" s="319" t="str">
        <f>"Declarable at "&amp;D64*100&amp;"% - CAS No. "&amp;Table237[[#This Row],[CAS]]&amp;", "&amp;Table237[[#This Row],[Descriptions]]</f>
        <v>Declarable at 0.1% - CAS No. 1119449-37-4, 2-[4-(3,6-dimethylheptan-3-yl)phenoxy]ethanol</v>
      </c>
    </row>
    <row r="65" spans="1:7">
      <c r="A65" s="333" t="s">
        <v>2017</v>
      </c>
      <c r="B65" s="334" t="s">
        <v>5158</v>
      </c>
      <c r="C65" s="334" t="s">
        <v>5100</v>
      </c>
      <c r="D65" s="335">
        <v>1E-3</v>
      </c>
      <c r="E65" s="319"/>
      <c r="F65" s="319" t="str">
        <f>"Declarable at "&amp;D65*100&amp;"% - CAS No. "&amp;Table237[[#This Row],[CAS]]&amp;", "&amp;Table237[[#This Row],[Descriptions]]</f>
        <v>Declarable at 0.1% - CAS No. 1119449-38-5, 2-{2-[4-(3,6-dimethylheptan-3-yl)phenoxy]ethoxy} ethanol</v>
      </c>
    </row>
    <row r="66" spans="1:7">
      <c r="A66" s="333" t="s">
        <v>2490</v>
      </c>
      <c r="B66" s="334" t="s">
        <v>5159</v>
      </c>
      <c r="C66" s="334" t="s">
        <v>5100</v>
      </c>
      <c r="D66" s="335">
        <v>1E-3</v>
      </c>
      <c r="E66" s="319"/>
      <c r="F66" s="319" t="str">
        <f>"Declarable at "&amp;D66*100&amp;"% - CAS No. "&amp;Table237[[#This Row],[CAS]]&amp;", "&amp;Table237[[#This Row],[Descriptions]]</f>
        <v>Declarable at 0.1% - CAS No. 27177-01-1, Nonylphenoxydiglycol</v>
      </c>
    </row>
    <row r="67" spans="1:7">
      <c r="A67" s="333" t="s">
        <v>2951</v>
      </c>
      <c r="B67" s="334" t="s">
        <v>5160</v>
      </c>
      <c r="C67" s="334" t="s">
        <v>5100</v>
      </c>
      <c r="D67" s="335">
        <v>1E-3</v>
      </c>
      <c r="E67" s="319"/>
      <c r="F67" s="319" t="str">
        <f>"Declarable at "&amp;D67*100&amp;"% - CAS No. "&amp;Table237[[#This Row],[CAS]]&amp;", "&amp;Table237[[#This Row],[Descriptions]]</f>
        <v>Declarable at 0.1% - CAS No. 65455-72-3, 3,6,9,12,15,18,21,24,27-Nonaoxanonacosan-1-ol, 29-(isononylphenoxy)-</v>
      </c>
    </row>
    <row r="68" spans="1:7" ht="25.5">
      <c r="A68" s="333" t="s">
        <v>3541</v>
      </c>
      <c r="B68" s="334" t="s">
        <v>5161</v>
      </c>
      <c r="C68" s="334" t="s">
        <v>5100</v>
      </c>
      <c r="D68" s="335">
        <v>1E-3</v>
      </c>
      <c r="E68" s="319"/>
      <c r="F68" s="319" t="str">
        <f>"Declarable at "&amp;D68*100&amp;"% - CAS No. "&amp;Table237[[#This Row],[CAS]]&amp;", "&amp;Table237[[#This Row],[Descriptions]]</f>
        <v xml:space="preserve">Declarable at 0.1% - CAS No. 60864-33-7, Poly(oxy-1,2-ethanediyl), .alpha.-(phenylmethyl)-.omega.-[(1,1,3,3-tetramethylbutyl)phenoxy]- </v>
      </c>
    </row>
    <row r="69" spans="1:7" ht="25.5">
      <c r="A69" s="333" t="s">
        <v>3142</v>
      </c>
      <c r="B69" s="334" t="s">
        <v>5163</v>
      </c>
      <c r="C69" s="334" t="s">
        <v>5162</v>
      </c>
      <c r="D69" s="335">
        <v>1E-3</v>
      </c>
      <c r="E69" s="319"/>
      <c r="F69" s="319" t="str">
        <f>"Declarable at "&amp;D69*100&amp;"% - CAS No. "&amp;Table237[[#This Row],[CAS]]&amp;", "&amp;Table237[[#This Row],[Descriptions]]</f>
        <v>Declarable at 0.1% - CAS No. 77536-66-4, Actinolite</v>
      </c>
    </row>
    <row r="70" spans="1:7" ht="25.5">
      <c r="A70" s="333" t="s">
        <v>2070</v>
      </c>
      <c r="B70" s="334" t="s">
        <v>5164</v>
      </c>
      <c r="C70" s="334" t="s">
        <v>5162</v>
      </c>
      <c r="D70" s="335">
        <v>1E-3</v>
      </c>
      <c r="E70" s="319"/>
      <c r="F70" s="319" t="str">
        <f>"Declarable at "&amp;D70*100&amp;"% - CAS No. "&amp;Table237[[#This Row],[CAS]]&amp;", "&amp;Table237[[#This Row],[Descriptions]]</f>
        <v>Declarable at 0.1% - CAS No. 12172-73-5, Amosite</v>
      </c>
    </row>
    <row r="71" spans="1:7" ht="25.5">
      <c r="A71" s="333" t="s">
        <v>3143</v>
      </c>
      <c r="B71" s="334" t="s">
        <v>5165</v>
      </c>
      <c r="C71" s="334" t="s">
        <v>5162</v>
      </c>
      <c r="D71" s="335">
        <v>1E-3</v>
      </c>
      <c r="E71" s="319"/>
      <c r="F71" s="319" t="str">
        <f>"Declarable at "&amp;D71*100&amp;"% - CAS No. "&amp;Table237[[#This Row],[CAS]]&amp;", "&amp;Table237[[#This Row],[Descriptions]]</f>
        <v>Declarable at 0.1% - CAS No. 77536-67-5, Anthophylite</v>
      </c>
    </row>
    <row r="72" spans="1:7" ht="25.5">
      <c r="A72" s="333" t="s">
        <v>2042</v>
      </c>
      <c r="B72" s="334" t="s">
        <v>5166</v>
      </c>
      <c r="C72" s="334" t="s">
        <v>5162</v>
      </c>
      <c r="D72" s="335">
        <v>1E-3</v>
      </c>
      <c r="E72" s="319"/>
      <c r="F72" s="319" t="str">
        <f>"Declarable at "&amp;D72*100&amp;"% - CAS No. "&amp;Table237[[#This Row],[CAS]]&amp;", "&amp;Table237[[#This Row],[Descriptions]]</f>
        <v>Declarable at 0.1% - CAS No. 12001-29-5, Chrysotile</v>
      </c>
    </row>
    <row r="73" spans="1:7" ht="25.5">
      <c r="A73" s="333" t="s">
        <v>2041</v>
      </c>
      <c r="B73" s="334" t="s">
        <v>5167</v>
      </c>
      <c r="C73" s="334" t="s">
        <v>5162</v>
      </c>
      <c r="D73" s="335">
        <v>1E-3</v>
      </c>
      <c r="E73" s="319"/>
      <c r="F73" s="319" t="str">
        <f>"Declarable at "&amp;D73*100&amp;"% - CAS No. "&amp;Table237[[#This Row],[CAS]]&amp;", "&amp;Table237[[#This Row],[Descriptions]]</f>
        <v>Declarable at 0.1% - CAS No. 12001-28-4, Crocidolite</v>
      </c>
    </row>
    <row r="74" spans="1:7" ht="25.5">
      <c r="A74" s="333" t="s">
        <v>3144</v>
      </c>
      <c r="B74" s="334" t="s">
        <v>5168</v>
      </c>
      <c r="C74" s="334" t="s">
        <v>5162</v>
      </c>
      <c r="D74" s="335">
        <v>1E-3</v>
      </c>
      <c r="E74" s="319"/>
      <c r="F74" s="319" t="str">
        <f>"Declarable at "&amp;D74*100&amp;"% - CAS No. "&amp;Table237[[#This Row],[CAS]]&amp;", "&amp;Table237[[#This Row],[Descriptions]]</f>
        <v>Declarable at 0.1% - CAS No. 77536-68-6, Tremolite</v>
      </c>
    </row>
    <row r="75" spans="1:7">
      <c r="A75" s="333" t="s">
        <v>4727</v>
      </c>
      <c r="B75" s="334" t="s">
        <v>445</v>
      </c>
      <c r="C75" s="334" t="s">
        <v>445</v>
      </c>
      <c r="D75" s="335">
        <v>1E-3</v>
      </c>
      <c r="E75" s="319"/>
      <c r="F75" s="319" t="str">
        <f>"Declarable at "&amp;D75*100&amp;"% - CAS No. "&amp;Table237[[#This Row],[CAS]]&amp;", "&amp;Table237[[#This Row],[Descriptions]]</f>
        <v>Declarable at 0.1% - CAS No. 71-43-2, Benzene</v>
      </c>
      <c r="G75" s="281" t="s">
        <v>5170</v>
      </c>
    </row>
    <row r="76" spans="1:7" ht="38.25">
      <c r="A76" s="333" t="s">
        <v>4810</v>
      </c>
      <c r="B76" s="334" t="s">
        <v>5169</v>
      </c>
      <c r="C76" s="334" t="s">
        <v>5169</v>
      </c>
      <c r="D76" s="335">
        <v>1E-3</v>
      </c>
      <c r="E76" s="319"/>
      <c r="F76" s="319" t="str">
        <f>"Declarable at "&amp;D76*100&amp;"% - CAS No. "&amp;Table237[[#This Row],[CAS]]&amp;", "&amp;Table237[[#This Row],[Descriptions]]</f>
        <v xml:space="preserve">Declarable at 0.1% - CAS No. 80-05-7, Bisphenol A (BPA)
4,4'-isopropylidenediphenol
</v>
      </c>
    </row>
    <row r="77" spans="1:7">
      <c r="A77" s="333" t="s">
        <v>2047</v>
      </c>
      <c r="B77" s="334" t="s">
        <v>5175</v>
      </c>
      <c r="C77" s="334" t="s">
        <v>5174</v>
      </c>
      <c r="D77" s="335">
        <v>1E-4</v>
      </c>
      <c r="E77" s="319" t="s">
        <v>5176</v>
      </c>
      <c r="F77" s="319" t="str">
        <f>"Declarable at "&amp;D77*100&amp;"% - CAS No. "&amp;Table237[[#This Row],[CAS]]&amp;", "&amp;Table237[[#This Row],[Descriptions]]</f>
        <v>Declarable at 0.01% - CAS No. 12014-29-8, Antimony, compound with cadmium (2:3)</v>
      </c>
    </row>
    <row r="78" spans="1:7">
      <c r="A78" s="333" t="s">
        <v>2772</v>
      </c>
      <c r="B78" s="334" t="s">
        <v>5177</v>
      </c>
      <c r="C78" s="334" t="s">
        <v>5174</v>
      </c>
      <c r="D78" s="335">
        <v>1E-4</v>
      </c>
      <c r="E78" s="319" t="s">
        <v>5176</v>
      </c>
      <c r="F78" s="319" t="str">
        <f>"Declarable at "&amp;D78*100&amp;"% - CAS No. "&amp;Table237[[#This Row],[CAS]]&amp;", "&amp;Table237[[#This Row],[Descriptions]]</f>
        <v>Declarable at 0.01% - CAS No. 51222-60-7, Boric acid, cadmium salt</v>
      </c>
    </row>
    <row r="79" spans="1:7">
      <c r="A79" s="333" t="s">
        <v>2104</v>
      </c>
      <c r="B79" s="334" t="s">
        <v>5178</v>
      </c>
      <c r="C79" s="334" t="s">
        <v>5174</v>
      </c>
      <c r="D79" s="335">
        <v>1E-4</v>
      </c>
      <c r="E79" s="319" t="s">
        <v>5176</v>
      </c>
      <c r="F79" s="319" t="str">
        <f>"Declarable at "&amp;D79*100&amp;"% - CAS No. "&amp;Table237[[#This Row],[CAS]]&amp;", "&amp;Table237[[#This Row],[Descriptions]]</f>
        <v>Declarable at 0.01% - CAS No. 12656-57-4, C.I. Pigment Orange 20</v>
      </c>
    </row>
    <row r="80" spans="1:7">
      <c r="A80" s="333" t="s">
        <v>2254</v>
      </c>
      <c r="B80" s="334" t="s">
        <v>5179</v>
      </c>
      <c r="C80" s="334" t="s">
        <v>5174</v>
      </c>
      <c r="D80" s="335">
        <v>1E-4</v>
      </c>
      <c r="E80" s="319" t="s">
        <v>5176</v>
      </c>
      <c r="F80" s="319" t="str">
        <f>"Declarable at "&amp;D80*100&amp;"% - CAS No. "&amp;Table237[[#This Row],[CAS]]&amp;", "&amp;Table237[[#This Row],[Descriptions]]</f>
        <v>Declarable at 0.01% - CAS No. 14402-75-6, Cadmate(2-), tetrakis(cyano-C)-, dipotassium, (T-4)-</v>
      </c>
    </row>
    <row r="81" spans="1:6">
      <c r="A81" s="333" t="s">
        <v>3095</v>
      </c>
      <c r="B81" s="334" t="s">
        <v>477</v>
      </c>
      <c r="C81" s="334" t="s">
        <v>5174</v>
      </c>
      <c r="D81" s="335">
        <v>1E-4</v>
      </c>
      <c r="E81" s="319" t="s">
        <v>5176</v>
      </c>
      <c r="F81" s="319" t="str">
        <f>"Declarable at "&amp;D81*100&amp;"% - CAS No. "&amp;Table237[[#This Row],[CAS]]&amp;", "&amp;Table237[[#This Row],[Descriptions]]</f>
        <v>Declarable at 0.01% - CAS No. 7440-43-9, Cadmium</v>
      </c>
    </row>
    <row r="82" spans="1:6">
      <c r="A82" s="333" t="s">
        <v>2810</v>
      </c>
      <c r="B82" s="334" t="s">
        <v>5180</v>
      </c>
      <c r="C82" s="334" t="s">
        <v>5174</v>
      </c>
      <c r="D82" s="335">
        <v>1E-4</v>
      </c>
      <c r="E82" s="319" t="s">
        <v>5176</v>
      </c>
      <c r="F82" s="319" t="str">
        <f>"Declarable at "&amp;D82*100&amp;"% - CAS No. "&amp;Table237[[#This Row],[CAS]]&amp;", "&amp;Table237[[#This Row],[Descriptions]]</f>
        <v>Declarable at 0.01% - CAS No. 543-90-8, Cadmium acetate</v>
      </c>
    </row>
    <row r="83" spans="1:6">
      <c r="A83" s="333" t="s">
        <v>2302</v>
      </c>
      <c r="B83" s="334" t="s">
        <v>5181</v>
      </c>
      <c r="C83" s="334" t="s">
        <v>5174</v>
      </c>
      <c r="D83" s="335">
        <v>1E-4</v>
      </c>
      <c r="E83" s="319" t="s">
        <v>5176</v>
      </c>
      <c r="F83" s="319" t="str">
        <f>"Declarable at "&amp;D83*100&amp;"% - CAS No. "&amp;Table237[[#This Row],[CAS]]&amp;", "&amp;Table237[[#This Row],[Descriptions]]</f>
        <v>Declarable at 0.01% - CAS No. 15743-19-8, Cadmium acrylate</v>
      </c>
    </row>
    <row r="84" spans="1:6">
      <c r="A84" s="333" t="s">
        <v>2043</v>
      </c>
      <c r="B84" s="334" t="s">
        <v>5182</v>
      </c>
      <c r="C84" s="334" t="s">
        <v>5174</v>
      </c>
      <c r="D84" s="335">
        <v>1E-4</v>
      </c>
      <c r="E84" s="319" t="s">
        <v>5176</v>
      </c>
      <c r="F84" s="319" t="str">
        <f>"Declarable at "&amp;D84*100&amp;"% - CAS No. "&amp;Table237[[#This Row],[CAS]]&amp;", "&amp;Table237[[#This Row],[Descriptions]]</f>
        <v>Declarable at 0.01% - CAS No. 12006-15-4, Cadmium arsenide (Cd3As2)</v>
      </c>
    </row>
    <row r="85" spans="1:6">
      <c r="A85" s="333" t="s">
        <v>3172</v>
      </c>
      <c r="B85" s="334" t="s">
        <v>5183</v>
      </c>
      <c r="C85" s="334" t="s">
        <v>5174</v>
      </c>
      <c r="D85" s="335">
        <v>1E-4</v>
      </c>
      <c r="E85" s="319" t="s">
        <v>5176</v>
      </c>
      <c r="F85" s="319" t="str">
        <f>"Declarable at "&amp;D85*100&amp;"% - CAS No. "&amp;Table237[[#This Row],[CAS]]&amp;", "&amp;Table237[[#This Row],[Descriptions]]</f>
        <v>Declarable at 0.01% - CAS No. 7789-42-6, Cadmium bromide</v>
      </c>
    </row>
    <row r="86" spans="1:6">
      <c r="A86" s="333" t="s">
        <v>2198</v>
      </c>
      <c r="B86" s="334" t="s">
        <v>5184</v>
      </c>
      <c r="C86" s="334" t="s">
        <v>5174</v>
      </c>
      <c r="D86" s="335">
        <v>1E-4</v>
      </c>
      <c r="E86" s="319" t="s">
        <v>5176</v>
      </c>
      <c r="F86" s="319" t="str">
        <f>"Declarable at "&amp;D86*100&amp;"% - CAS No. "&amp;Table237[[#This Row],[CAS]]&amp;", "&amp;Table237[[#This Row],[Descriptions]]</f>
        <v>Declarable at 0.01% - CAS No. 13464-92-1, Cadmium bromide, tetrahydrate</v>
      </c>
    </row>
    <row r="87" spans="1:6">
      <c r="A87" s="333" t="s">
        <v>2776</v>
      </c>
      <c r="B87" s="334" t="s">
        <v>5185</v>
      </c>
      <c r="C87" s="334" t="s">
        <v>5174</v>
      </c>
      <c r="D87" s="335">
        <v>1E-4</v>
      </c>
      <c r="E87" s="319" t="s">
        <v>5176</v>
      </c>
      <c r="F87" s="319" t="str">
        <f>"Declarable at "&amp;D87*100&amp;"% - CAS No. "&amp;Table237[[#This Row],[CAS]]&amp;", "&amp;Table237[[#This Row],[Descriptions]]</f>
        <v>Declarable at 0.01% - CAS No. 513-78-0, Cadmium carbonate</v>
      </c>
    </row>
    <row r="88" spans="1:6">
      <c r="A88" s="333" t="s">
        <v>1930</v>
      </c>
      <c r="B88" s="334" t="s">
        <v>5186</v>
      </c>
      <c r="C88" s="334" t="s">
        <v>5174</v>
      </c>
      <c r="D88" s="335">
        <v>1E-4</v>
      </c>
      <c r="E88" s="319" t="s">
        <v>5176</v>
      </c>
      <c r="F88" s="319" t="str">
        <f>"Declarable at "&amp;D88*100&amp;"% - CAS No. "&amp;Table237[[#This Row],[CAS]]&amp;", "&amp;Table237[[#This Row],[Descriptions]]</f>
        <v>Declarable at 0.01% - CAS No. 10108-64-2, Cadmium chloride</v>
      </c>
    </row>
    <row r="89" spans="1:6">
      <c r="A89" s="333" t="s">
        <v>2071</v>
      </c>
      <c r="B89" s="334" t="s">
        <v>5187</v>
      </c>
      <c r="C89" s="334" t="s">
        <v>5174</v>
      </c>
      <c r="D89" s="335">
        <v>1E-4</v>
      </c>
      <c r="E89" s="319" t="s">
        <v>5176</v>
      </c>
      <c r="F89" s="319" t="str">
        <f>"Declarable at "&amp;D89*100&amp;"% - CAS No. "&amp;Table237[[#This Row],[CAS]]&amp;", "&amp;Table237[[#This Row],[Descriptions]]</f>
        <v>Declarable at 0.01% - CAS No. 12185-64-7, Cadmium chloride phosphate (Cd5Cl(PO4)3)</v>
      </c>
    </row>
    <row r="90" spans="1:6">
      <c r="A90" s="333" t="s">
        <v>1916</v>
      </c>
      <c r="B90" s="334" t="s">
        <v>5188</v>
      </c>
      <c r="C90" s="334" t="s">
        <v>5174</v>
      </c>
      <c r="D90" s="335">
        <v>1E-4</v>
      </c>
      <c r="E90" s="319" t="s">
        <v>5176</v>
      </c>
      <c r="F90" s="319" t="str">
        <f>"Declarable at "&amp;D90*100&amp;"% - CAS No. "&amp;Table237[[#This Row],[CAS]]&amp;", "&amp;Table237[[#This Row],[Descriptions]]</f>
        <v>Declarable at 0.01% - CAS No. 100402-53-7, Cadmium chloride phosphate (Cd5Cl(PO4)3), manganese-doped</v>
      </c>
    </row>
    <row r="91" spans="1:6">
      <c r="A91" s="333" t="s">
        <v>3174</v>
      </c>
      <c r="B91" s="334" t="s">
        <v>5189</v>
      </c>
      <c r="C91" s="334" t="s">
        <v>5174</v>
      </c>
      <c r="D91" s="335">
        <v>1E-4</v>
      </c>
      <c r="E91" s="319" t="s">
        <v>5176</v>
      </c>
      <c r="F91" s="319" t="str">
        <f>"Declarable at "&amp;D91*100&amp;"% - CAS No. "&amp;Table237[[#This Row],[CAS]]&amp;", "&amp;Table237[[#This Row],[Descriptions]]</f>
        <v>Declarable at 0.01% - CAS No. 7790-78-5, Cadmium chloride, hydrate (2:5)</v>
      </c>
    </row>
    <row r="92" spans="1:6">
      <c r="A92" s="333" t="s">
        <v>2250</v>
      </c>
      <c r="B92" s="334" t="s">
        <v>5190</v>
      </c>
      <c r="C92" s="334" t="s">
        <v>5174</v>
      </c>
      <c r="D92" s="335">
        <v>1E-4</v>
      </c>
      <c r="E92" s="319" t="s">
        <v>5176</v>
      </c>
      <c r="F92" s="319" t="str">
        <f>"Declarable at "&amp;D92*100&amp;"% - CAS No. "&amp;Table237[[#This Row],[CAS]]&amp;", "&amp;Table237[[#This Row],[Descriptions]]</f>
        <v>Declarable at 0.01% - CAS No. 14312-00-6, Cadmium chromate</v>
      </c>
    </row>
    <row r="93" spans="1:6">
      <c r="A93" s="333" t="s">
        <v>2807</v>
      </c>
      <c r="B93" s="334" t="s">
        <v>5191</v>
      </c>
      <c r="C93" s="334" t="s">
        <v>5174</v>
      </c>
      <c r="D93" s="335">
        <v>1E-4</v>
      </c>
      <c r="E93" s="319" t="s">
        <v>5176</v>
      </c>
      <c r="F93" s="319" t="str">
        <f>"Declarable at "&amp;D93*100&amp;"% - CAS No. "&amp;Table237[[#This Row],[CAS]]&amp;", "&amp;Table237[[#This Row],[Descriptions]]</f>
        <v>Declarable at 0.01% - CAS No. 542-83-6, Cadmium cyanide (Cd(CN)2)</v>
      </c>
    </row>
    <row r="94" spans="1:6">
      <c r="A94" s="333" t="s">
        <v>2277</v>
      </c>
      <c r="B94" s="334" t="s">
        <v>5192</v>
      </c>
      <c r="C94" s="334" t="s">
        <v>5174</v>
      </c>
      <c r="D94" s="335">
        <v>1E-4</v>
      </c>
      <c r="E94" s="319" t="s">
        <v>5176</v>
      </c>
      <c r="F94" s="319" t="str">
        <f>"Declarable at "&amp;D94*100&amp;"% - CAS No. "&amp;Table237[[#This Row],[CAS]]&amp;", "&amp;Table237[[#This Row],[Descriptions]]</f>
        <v>Declarable at 0.01% - CAS No. 14923-81-0, Cadmium diicosanoate</v>
      </c>
    </row>
    <row r="95" spans="1:6">
      <c r="A95" s="333" t="s">
        <v>3178</v>
      </c>
      <c r="B95" s="334" t="s">
        <v>5193</v>
      </c>
      <c r="C95" s="334" t="s">
        <v>5174</v>
      </c>
      <c r="D95" s="335">
        <v>1E-4</v>
      </c>
      <c r="E95" s="319" t="s">
        <v>5176</v>
      </c>
      <c r="F95" s="319" t="str">
        <f>"Declarable at "&amp;D95*100&amp;"% - CAS No. "&amp;Table237[[#This Row],[CAS]]&amp;", "&amp;Table237[[#This Row],[Descriptions]]</f>
        <v>Declarable at 0.01% - CAS No. 7790-83-2, Cadmium dinitrite</v>
      </c>
    </row>
    <row r="96" spans="1:6">
      <c r="A96" s="333" t="s">
        <v>2227</v>
      </c>
      <c r="B96" s="334" t="s">
        <v>5194</v>
      </c>
      <c r="C96" s="334" t="s">
        <v>5174</v>
      </c>
      <c r="D96" s="335">
        <v>1E-4</v>
      </c>
      <c r="E96" s="319" t="s">
        <v>5176</v>
      </c>
      <c r="F96" s="319" t="str">
        <f>"Declarable at "&amp;D96*100&amp;"% - CAS No. "&amp;Table237[[#This Row],[CAS]]&amp;", "&amp;Table237[[#This Row],[Descriptions]]</f>
        <v>Declarable at 0.01% - CAS No. 13832-25-2, Cadmium diricinoleate</v>
      </c>
    </row>
    <row r="97" spans="1:6">
      <c r="A97" s="333" t="s">
        <v>2258</v>
      </c>
      <c r="B97" s="334" t="s">
        <v>5195</v>
      </c>
      <c r="C97" s="334" t="s">
        <v>5174</v>
      </c>
      <c r="D97" s="335">
        <v>1E-4</v>
      </c>
      <c r="E97" s="319" t="s">
        <v>5176</v>
      </c>
      <c r="F97" s="319" t="str">
        <f>"Declarable at "&amp;D97*100&amp;"% - CAS No. "&amp;Table237[[#This Row],[CAS]]&amp;", "&amp;Table237[[#This Row],[Descriptions]]</f>
        <v>Declarable at 0.01% - CAS No. 14486-19-2, Cadmium fluoborate</v>
      </c>
    </row>
    <row r="98" spans="1:6">
      <c r="A98" s="333" t="s">
        <v>3175</v>
      </c>
      <c r="B98" s="334" t="s">
        <v>5196</v>
      </c>
      <c r="C98" s="334" t="s">
        <v>5174</v>
      </c>
      <c r="D98" s="335">
        <v>1E-4</v>
      </c>
      <c r="E98" s="319" t="s">
        <v>5176</v>
      </c>
      <c r="F98" s="319" t="str">
        <f>"Declarable at "&amp;D98*100&amp;"% - CAS No. "&amp;Table237[[#This Row],[CAS]]&amp;", "&amp;Table237[[#This Row],[Descriptions]]</f>
        <v>Declarable at 0.01% - CAS No. 7790-79-6, Cadmium fluoride (CdF2)</v>
      </c>
    </row>
    <row r="99" spans="1:6">
      <c r="A99" s="333" t="s">
        <v>2339</v>
      </c>
      <c r="B99" s="334" t="s">
        <v>5197</v>
      </c>
      <c r="C99" s="334" t="s">
        <v>5174</v>
      </c>
      <c r="D99" s="335">
        <v>1E-4</v>
      </c>
      <c r="E99" s="319" t="s">
        <v>5176</v>
      </c>
      <c r="F99" s="319" t="str">
        <f>"Declarable at "&amp;D99*100&amp;"% - CAS No. "&amp;Table237[[#This Row],[CAS]]&amp;", "&amp;Table237[[#This Row],[Descriptions]]</f>
        <v>Declarable at 0.01% - CAS No. 17010-21-8, Cadmium hexafluorosilicate(2-)</v>
      </c>
    </row>
    <row r="100" spans="1:6">
      <c r="A100" s="333" t="s">
        <v>2238</v>
      </c>
      <c r="B100" s="334" t="s">
        <v>5198</v>
      </c>
      <c r="C100" s="334" t="s">
        <v>5174</v>
      </c>
      <c r="D100" s="335">
        <v>1E-4</v>
      </c>
      <c r="E100" s="319" t="s">
        <v>5176</v>
      </c>
      <c r="F100" s="319" t="str">
        <f>"Declarable at "&amp;D100*100&amp;"% - CAS No. "&amp;Table237[[#This Row],[CAS]]&amp;", "&amp;Table237[[#This Row],[Descriptions]]</f>
        <v>Declarable at 0.01% - CAS No. 14067-62-0, Cadmium hydrogen phosphate</v>
      </c>
    </row>
    <row r="101" spans="1:6">
      <c r="A101" s="333" t="s">
        <v>2412</v>
      </c>
      <c r="B101" s="334" t="s">
        <v>5199</v>
      </c>
      <c r="C101" s="334" t="s">
        <v>5174</v>
      </c>
      <c r="D101" s="335">
        <v>1E-4</v>
      </c>
      <c r="E101" s="319" t="s">
        <v>5176</v>
      </c>
      <c r="F101" s="319" t="str">
        <f>"Declarable at "&amp;D101*100&amp;"% - CAS No. "&amp;Table237[[#This Row],[CAS]]&amp;", "&amp;Table237[[#This Row],[Descriptions]]</f>
        <v>Declarable at 0.01% - CAS No. 21041-95-2, Cadmium hydroxide (Cd(OH)2)</v>
      </c>
    </row>
    <row r="102" spans="1:6">
      <c r="A102" s="333" t="s">
        <v>3177</v>
      </c>
      <c r="B102" s="334" t="s">
        <v>5200</v>
      </c>
      <c r="C102" s="334" t="s">
        <v>5174</v>
      </c>
      <c r="D102" s="335">
        <v>1E-4</v>
      </c>
      <c r="E102" s="319" t="s">
        <v>5176</v>
      </c>
      <c r="F102" s="319" t="str">
        <f>"Declarable at "&amp;D102*100&amp;"% - CAS No. "&amp;Table237[[#This Row],[CAS]]&amp;", "&amp;Table237[[#This Row],[Descriptions]]</f>
        <v>Declarable at 0.01% - CAS No. 7790-81-0, Cadmium iodate</v>
      </c>
    </row>
    <row r="103" spans="1:6">
      <c r="A103" s="333" t="s">
        <v>3176</v>
      </c>
      <c r="B103" s="334" t="s">
        <v>5201</v>
      </c>
      <c r="C103" s="334" t="s">
        <v>5174</v>
      </c>
      <c r="D103" s="335">
        <v>1E-4</v>
      </c>
      <c r="E103" s="319" t="s">
        <v>5176</v>
      </c>
      <c r="F103" s="319" t="str">
        <f>"Declarable at "&amp;D103*100&amp;"% - CAS No. "&amp;Table237[[#This Row],[CAS]]&amp;", "&amp;Table237[[#This Row],[Descriptions]]</f>
        <v>Declarable at 0.01% - CAS No. 7790-80-9, Cadmium iodide</v>
      </c>
    </row>
    <row r="104" spans="1:6">
      <c r="A104" s="333" t="s">
        <v>2533</v>
      </c>
      <c r="B104" s="334" t="s">
        <v>5202</v>
      </c>
      <c r="C104" s="334" t="s">
        <v>5174</v>
      </c>
      <c r="D104" s="335">
        <v>1E-4</v>
      </c>
      <c r="E104" s="319" t="s">
        <v>5176</v>
      </c>
      <c r="F104" s="319" t="str">
        <f>"Declarable at "&amp;D104*100&amp;"% - CAS No. "&amp;Table237[[#This Row],[CAS]]&amp;", "&amp;Table237[[#This Row],[Descriptions]]</f>
        <v>Declarable at 0.01% - CAS No. 29870-72-2, Cadmium mercury telluride ((Cd,Hg)Te)</v>
      </c>
    </row>
    <row r="105" spans="1:6">
      <c r="A105" s="333" t="s">
        <v>2234</v>
      </c>
      <c r="B105" s="334" t="s">
        <v>5203</v>
      </c>
      <c r="C105" s="334" t="s">
        <v>5174</v>
      </c>
      <c r="D105" s="335">
        <v>1E-4</v>
      </c>
      <c r="E105" s="319" t="s">
        <v>5176</v>
      </c>
      <c r="F105" s="319" t="str">
        <f>"Declarable at "&amp;D105*100&amp;"% - CAS No. "&amp;Table237[[#This Row],[CAS]]&amp;", "&amp;Table237[[#This Row],[Descriptions]]</f>
        <v>Declarable at 0.01% - CAS No. 13972-68-4, Cadmium molybdenum oxide (CdMoO4)</v>
      </c>
    </row>
    <row r="106" spans="1:6">
      <c r="A106" s="333" t="s">
        <v>2072</v>
      </c>
      <c r="B106" s="334" t="s">
        <v>5204</v>
      </c>
      <c r="C106" s="334" t="s">
        <v>5174</v>
      </c>
      <c r="D106" s="335">
        <v>1E-4</v>
      </c>
      <c r="E106" s="319" t="s">
        <v>5176</v>
      </c>
      <c r="F106" s="319" t="str">
        <f>"Declarable at "&amp;D106*100&amp;"% - CAS No. "&amp;Table237[[#This Row],[CAS]]&amp;", "&amp;Table237[[#This Row],[Descriptions]]</f>
        <v>Declarable at 0.01% - CAS No. 12187-14-3, Cadmium niobium oxide (Cd2Nb2O7)</v>
      </c>
    </row>
    <row r="107" spans="1:6">
      <c r="A107" s="333" t="s">
        <v>1910</v>
      </c>
      <c r="B107" s="334" t="s">
        <v>5205</v>
      </c>
      <c r="C107" s="334" t="s">
        <v>5174</v>
      </c>
      <c r="D107" s="335">
        <v>1E-4</v>
      </c>
      <c r="E107" s="319" t="s">
        <v>5176</v>
      </c>
      <c r="F107" s="319" t="str">
        <f>"Declarable at "&amp;D107*100&amp;"% - CAS No. "&amp;Table237[[#This Row],[CAS]]&amp;", "&amp;Table237[[#This Row],[Descriptions]]</f>
        <v>Declarable at 0.01% - CAS No. 10022-68-1, Cadmium nitrate</v>
      </c>
    </row>
    <row r="108" spans="1:6">
      <c r="A108" s="333" t="s">
        <v>1958</v>
      </c>
      <c r="B108" s="334" t="s">
        <v>5205</v>
      </c>
      <c r="C108" s="334" t="s">
        <v>5174</v>
      </c>
      <c r="D108" s="335">
        <v>1E-4</v>
      </c>
      <c r="E108" s="319" t="s">
        <v>5176</v>
      </c>
      <c r="F108" s="319" t="str">
        <f>"Declarable at "&amp;D108*100&amp;"% - CAS No. "&amp;Table237[[#This Row],[CAS]]&amp;", "&amp;Table237[[#This Row],[Descriptions]]</f>
        <v>Declarable at 0.01% - CAS No. 10325-94-7, Cadmium nitrate</v>
      </c>
    </row>
    <row r="109" spans="1:6">
      <c r="A109" s="333" t="s">
        <v>2121</v>
      </c>
      <c r="B109" s="334" t="s">
        <v>5206</v>
      </c>
      <c r="C109" s="334" t="s">
        <v>5174</v>
      </c>
      <c r="D109" s="335">
        <v>1E-4</v>
      </c>
      <c r="E109" s="319" t="s">
        <v>5176</v>
      </c>
      <c r="F109" s="319" t="str">
        <f>"Declarable at "&amp;D109*100&amp;"% - CAS No. "&amp;Table237[[#This Row],[CAS]]&amp;", "&amp;Table237[[#This Row],[Descriptions]]</f>
        <v>Declarable at 0.01% - CAS No. 1306-19-0, Cadmium oxide</v>
      </c>
    </row>
    <row r="110" spans="1:6" ht="25.5">
      <c r="A110" s="333" t="s">
        <v>1934</v>
      </c>
      <c r="B110" s="334" t="s">
        <v>5207</v>
      </c>
      <c r="C110" s="334" t="s">
        <v>5174</v>
      </c>
      <c r="D110" s="335">
        <v>1E-4</v>
      </c>
      <c r="E110" s="319" t="s">
        <v>5176</v>
      </c>
      <c r="F110" s="319" t="str">
        <f>"Declarable at "&amp;D110*100&amp;"% - CAS No. "&amp;Table237[[#This Row],[CAS]]&amp;", "&amp;Table237[[#This Row],[Descriptions]]</f>
        <v>Declarable at 0.01% - CAS No. 101356-99-4, Cadmium oxide (CdO), solid solution with calcium oxide and titanium oxide (TiO2), praseodymium-doped</v>
      </c>
    </row>
    <row r="111" spans="1:6" ht="25.5">
      <c r="A111" s="333" t="s">
        <v>1947</v>
      </c>
      <c r="B111" s="334" t="s">
        <v>5208</v>
      </c>
      <c r="C111" s="334" t="s">
        <v>5174</v>
      </c>
      <c r="D111" s="335">
        <v>1E-4</v>
      </c>
      <c r="E111" s="319" t="s">
        <v>5176</v>
      </c>
      <c r="F111" s="319" t="str">
        <f>"Declarable at "&amp;D111*100&amp;"% - CAS No. "&amp;Table237[[#This Row],[CAS]]&amp;", "&amp;Table237[[#This Row],[Descriptions]]</f>
        <v>Declarable at 0.01% - CAS No. 102110-30-5, Cadmium oxide (CdO), solid solution with magnesium oxide, tungsten oxide (WO3) and zinc oxide</v>
      </c>
    </row>
    <row r="112" spans="1:6">
      <c r="A112" s="333" t="s">
        <v>2067</v>
      </c>
      <c r="B112" s="334" t="s">
        <v>5209</v>
      </c>
      <c r="C112" s="334" t="s">
        <v>5174</v>
      </c>
      <c r="D112" s="335">
        <v>1E-4</v>
      </c>
      <c r="E112" s="319" t="s">
        <v>5176</v>
      </c>
      <c r="F112" s="319" t="str">
        <f>"Declarable at "&amp;D112*100&amp;"% - CAS No. "&amp;Table237[[#This Row],[CAS]]&amp;", "&amp;Table237[[#This Row],[Descriptions]]</f>
        <v>Declarable at 0.01% - CAS No. 12139-22-9, Cadmium peroxide (Cd(O2))</v>
      </c>
    </row>
    <row r="113" spans="1:6">
      <c r="A113" s="333" t="s">
        <v>2046</v>
      </c>
      <c r="B113" s="334" t="s">
        <v>5210</v>
      </c>
      <c r="C113" s="334" t="s">
        <v>5174</v>
      </c>
      <c r="D113" s="335">
        <v>1E-4</v>
      </c>
      <c r="E113" s="319" t="s">
        <v>5176</v>
      </c>
      <c r="F113" s="319" t="str">
        <f>"Declarable at "&amp;D113*100&amp;"% - CAS No. "&amp;Table237[[#This Row],[CAS]]&amp;", "&amp;Table237[[#This Row],[Descriptions]]</f>
        <v>Declarable at 0.01% - CAS No. 12014-28-7, Cadmium phosphide (Cd3P2)</v>
      </c>
    </row>
    <row r="114" spans="1:6">
      <c r="A114" s="333" t="s">
        <v>2336</v>
      </c>
      <c r="B114" s="334" t="s">
        <v>5211</v>
      </c>
      <c r="C114" s="334" t="s">
        <v>5174</v>
      </c>
      <c r="D114" s="335">
        <v>1E-4</v>
      </c>
      <c r="E114" s="319" t="s">
        <v>5176</v>
      </c>
      <c r="F114" s="319" t="str">
        <f>"Declarable at "&amp;D114*100&amp;"% - CAS No. "&amp;Table237[[#This Row],[CAS]]&amp;", "&amp;Table237[[#This Row],[Descriptions]]</f>
        <v>Declarable at 0.01% - CAS No. 16986-83-7, Cadmium propionate</v>
      </c>
    </row>
    <row r="115" spans="1:6">
      <c r="A115" s="333" t="s">
        <v>2123</v>
      </c>
      <c r="B115" s="334" t="s">
        <v>5212</v>
      </c>
      <c r="C115" s="334" t="s">
        <v>5174</v>
      </c>
      <c r="D115" s="335">
        <v>1E-4</v>
      </c>
      <c r="E115" s="319" t="s">
        <v>5176</v>
      </c>
      <c r="F115" s="319" t="str">
        <f>"Declarable at "&amp;D115*100&amp;"% - CAS No. "&amp;Table237[[#This Row],[CAS]]&amp;", "&amp;Table237[[#This Row],[Descriptions]]</f>
        <v>Declarable at 0.01% - CAS No. 1306-24-7, Cadmium selenide (CdSe)</v>
      </c>
    </row>
    <row r="116" spans="1:6" ht="25.5">
      <c r="A116" s="333" t="s">
        <v>1935</v>
      </c>
      <c r="B116" s="334" t="s">
        <v>5213</v>
      </c>
      <c r="C116" s="334" t="s">
        <v>5174</v>
      </c>
      <c r="D116" s="335">
        <v>1E-4</v>
      </c>
      <c r="E116" s="319" t="s">
        <v>5176</v>
      </c>
      <c r="F116" s="319" t="str">
        <f>"Declarable at "&amp;D116*100&amp;"% - CAS No. "&amp;Table237[[#This Row],[CAS]]&amp;", "&amp;Table237[[#This Row],[Descriptions]]</f>
        <v>Declarable at 0.01% - CAS No. 101357-00-0, Cadmium selenide (CdSe), solid solution with cadmium sulfide, zinc selenide and zinc sulfide, aluminum and copper-doped</v>
      </c>
    </row>
    <row r="117" spans="1:6" ht="25.5">
      <c r="A117" s="333" t="s">
        <v>1936</v>
      </c>
      <c r="B117" s="334" t="s">
        <v>5214</v>
      </c>
      <c r="C117" s="334" t="s">
        <v>5174</v>
      </c>
      <c r="D117" s="335">
        <v>1E-4</v>
      </c>
      <c r="E117" s="319" t="s">
        <v>5176</v>
      </c>
      <c r="F117" s="319" t="str">
        <f>"Declarable at "&amp;D117*100&amp;"% - CAS No. "&amp;Table237[[#This Row],[CAS]]&amp;", "&amp;Table237[[#This Row],[Descriptions]]</f>
        <v>Declarable at 0.01% - CAS No. 101357-01-1, Cadmium selenide (CdSe), solid solution with cadmium sulfide, zinc selenide and zinc sulfide, copper and manganese-doped</v>
      </c>
    </row>
    <row r="118" spans="1:6" ht="25.5">
      <c r="A118" s="333" t="s">
        <v>1937</v>
      </c>
      <c r="B118" s="334" t="s">
        <v>5215</v>
      </c>
      <c r="C118" s="334" t="s">
        <v>5174</v>
      </c>
      <c r="D118" s="335">
        <v>1E-4</v>
      </c>
      <c r="E118" s="319" t="s">
        <v>5176</v>
      </c>
      <c r="F118" s="319" t="str">
        <f>"Declarable at "&amp;D118*100&amp;"% - CAS No. "&amp;Table237[[#This Row],[CAS]]&amp;", "&amp;Table237[[#This Row],[Descriptions]]</f>
        <v>Declarable at 0.01% - CAS No. 101357-02-2, Cadmium selenide (CdSe), solid solution with cadmium sulfide, zinc selenide and zinc sulfide, europium-doped</v>
      </c>
    </row>
    <row r="119" spans="1:6" ht="25.5">
      <c r="A119" s="333" t="s">
        <v>1938</v>
      </c>
      <c r="B119" s="334" t="s">
        <v>5216</v>
      </c>
      <c r="C119" s="334" t="s">
        <v>5174</v>
      </c>
      <c r="D119" s="335">
        <v>1E-4</v>
      </c>
      <c r="E119" s="319" t="s">
        <v>5176</v>
      </c>
      <c r="F119" s="319" t="str">
        <f>"Declarable at "&amp;D119*100&amp;"% - CAS No. "&amp;Table237[[#This Row],[CAS]]&amp;", "&amp;Table237[[#This Row],[Descriptions]]</f>
        <v>Declarable at 0.01% - CAS No. 101357-03-3, Cadmium selenide (CdSe), solid solution with cadmium sulfide, zinc selenide and zinc sulfide, gold and manganese-doped</v>
      </c>
    </row>
    <row r="120" spans="1:6" ht="25.5">
      <c r="A120" s="333" t="s">
        <v>1939</v>
      </c>
      <c r="B120" s="334" t="s">
        <v>5217</v>
      </c>
      <c r="C120" s="334" t="s">
        <v>5174</v>
      </c>
      <c r="D120" s="335">
        <v>1E-4</v>
      </c>
      <c r="E120" s="319" t="s">
        <v>5176</v>
      </c>
      <c r="F120" s="319" t="str">
        <f>"Declarable at "&amp;D120*100&amp;"% - CAS No. "&amp;Table237[[#This Row],[CAS]]&amp;", "&amp;Table237[[#This Row],[Descriptions]]</f>
        <v>Declarable at 0.01% - CAS No. 101357-04-4, Cadmium selenide (CdSe), solid solution with cadmium sulfide, zinc selenide and zinc sulfide, manganese and silver-doped</v>
      </c>
    </row>
    <row r="121" spans="1:6">
      <c r="A121" s="333" t="s">
        <v>2102</v>
      </c>
      <c r="B121" s="334" t="s">
        <v>5218</v>
      </c>
      <c r="C121" s="334" t="s">
        <v>5174</v>
      </c>
      <c r="D121" s="335">
        <v>1E-4</v>
      </c>
      <c r="E121" s="319" t="s">
        <v>5176</v>
      </c>
      <c r="F121" s="319" t="str">
        <f>"Declarable at "&amp;D121*100&amp;"% - CAS No. "&amp;Table237[[#This Row],[CAS]]&amp;", "&amp;Table237[[#This Row],[Descriptions]]</f>
        <v>Declarable at 0.01% - CAS No. 12626-36-7, Cadmium selenide sulfide (Cd(Se,S))</v>
      </c>
    </row>
    <row r="122" spans="1:6">
      <c r="A122" s="333" t="s">
        <v>2076</v>
      </c>
      <c r="B122" s="334" t="s">
        <v>5219</v>
      </c>
      <c r="C122" s="334" t="s">
        <v>5174</v>
      </c>
      <c r="D122" s="335">
        <v>1E-4</v>
      </c>
      <c r="E122" s="319" t="s">
        <v>5176</v>
      </c>
      <c r="F122" s="319" t="str">
        <f>"Declarable at "&amp;D122*100&amp;"% - CAS No. "&amp;Table237[[#This Row],[CAS]]&amp;", "&amp;Table237[[#This Row],[Descriptions]]</f>
        <v>Declarable at 0.01% - CAS No. 12214-12-9, Cadmium selenide sulfide (Cd2SeS)</v>
      </c>
    </row>
    <row r="123" spans="1:6">
      <c r="A123" s="333" t="s">
        <v>3059</v>
      </c>
      <c r="B123" s="334" t="s">
        <v>5220</v>
      </c>
      <c r="C123" s="334" t="s">
        <v>5174</v>
      </c>
      <c r="D123" s="335">
        <v>1E-4</v>
      </c>
      <c r="E123" s="319" t="s">
        <v>5176</v>
      </c>
      <c r="F123" s="319" t="str">
        <f>"Declarable at "&amp;D123*100&amp;"% - CAS No. "&amp;Table237[[#This Row],[CAS]]&amp;", "&amp;Table237[[#This Row],[Descriptions]]</f>
        <v>Declarable at 0.01% - CAS No. 71243-75-9, Cadmium selenide sulfide (CdSe0.53S0.47)</v>
      </c>
    </row>
    <row r="124" spans="1:6">
      <c r="A124" s="333" t="s">
        <v>2075</v>
      </c>
      <c r="B124" s="334" t="s">
        <v>5221</v>
      </c>
      <c r="C124" s="334" t="s">
        <v>5174</v>
      </c>
      <c r="D124" s="335">
        <v>1E-4</v>
      </c>
      <c r="E124" s="319" t="s">
        <v>5176</v>
      </c>
      <c r="F124" s="319" t="str">
        <f>"Declarable at "&amp;D124*100&amp;"% - CAS No. "&amp;Table237[[#This Row],[CAS]]&amp;", "&amp;Table237[[#This Row],[Descriptions]]</f>
        <v>Declarable at 0.01% - CAS No. 12213-70-6, Cadmium selenide sulfide, (Cd2SeS)</v>
      </c>
    </row>
    <row r="125" spans="1:6">
      <c r="A125" s="333" t="s">
        <v>2003</v>
      </c>
      <c r="B125" s="334" t="s">
        <v>5222</v>
      </c>
      <c r="C125" s="334" t="s">
        <v>5174</v>
      </c>
      <c r="D125" s="335">
        <v>1E-4</v>
      </c>
      <c r="E125" s="319" t="s">
        <v>5176</v>
      </c>
      <c r="F125" s="319" t="str">
        <f>"Declarable at "&amp;D125*100&amp;"% - CAS No. "&amp;Table237[[#This Row],[CAS]]&amp;", "&amp;Table237[[#This Row],[Descriptions]]</f>
        <v>Declarable at 0.01% - CAS No. 11112-63-3, Cadmium selenide sulphide</v>
      </c>
    </row>
    <row r="126" spans="1:6">
      <c r="A126" s="333" t="s">
        <v>2422</v>
      </c>
      <c r="B126" s="334" t="s">
        <v>5223</v>
      </c>
      <c r="C126" s="334" t="s">
        <v>5174</v>
      </c>
      <c r="D126" s="335">
        <v>1E-4</v>
      </c>
      <c r="E126" s="319" t="s">
        <v>5176</v>
      </c>
      <c r="F126" s="319" t="str">
        <f>"Declarable at "&amp;D126*100&amp;"% - CAS No. "&amp;Table237[[#This Row],[CAS]]&amp;", "&amp;Table237[[#This Row],[Descriptions]]</f>
        <v>Declarable at 0.01% - CAS No. 2223-93-0, Cadmium stearate</v>
      </c>
    </row>
    <row r="127" spans="1:6">
      <c r="A127" s="333" t="s">
        <v>2240</v>
      </c>
      <c r="B127" s="334" t="s">
        <v>5224</v>
      </c>
      <c r="C127" s="334" t="s">
        <v>5174</v>
      </c>
      <c r="D127" s="335">
        <v>1E-4</v>
      </c>
      <c r="E127" s="319" t="s">
        <v>5176</v>
      </c>
      <c r="F127" s="319" t="str">
        <f>"Declarable at "&amp;D127*100&amp;"% - CAS No. "&amp;Table237[[#This Row],[CAS]]&amp;", "&amp;Table237[[#This Row],[Descriptions]]</f>
        <v>Declarable at 0.01% - CAS No. 141-00-4, Cadmium succinate</v>
      </c>
    </row>
    <row r="128" spans="1:6">
      <c r="A128" s="333" t="s">
        <v>1932</v>
      </c>
      <c r="B128" s="334" t="s">
        <v>5225</v>
      </c>
      <c r="C128" s="334" t="s">
        <v>5174</v>
      </c>
      <c r="D128" s="335">
        <v>1E-4</v>
      </c>
      <c r="E128" s="319" t="s">
        <v>5176</v>
      </c>
      <c r="F128" s="319" t="str">
        <f>"Declarable at "&amp;D128*100&amp;"% - CAS No. "&amp;Table237[[#This Row],[CAS]]&amp;", "&amp;Table237[[#This Row],[Descriptions]]</f>
        <v>Declarable at 0.01% - CAS No. 10124-36-4, Cadmium sulfate</v>
      </c>
    </row>
    <row r="129" spans="1:6">
      <c r="A129" s="333" t="s">
        <v>3179</v>
      </c>
      <c r="B129" s="334" t="s">
        <v>5226</v>
      </c>
      <c r="C129" s="334" t="s">
        <v>5174</v>
      </c>
      <c r="D129" s="335">
        <v>1E-4</v>
      </c>
      <c r="E129" s="319" t="s">
        <v>5176</v>
      </c>
      <c r="F129" s="319" t="str">
        <f>"Declarable at "&amp;D129*100&amp;"% - CAS No. "&amp;Table237[[#This Row],[CAS]]&amp;", "&amp;Table237[[#This Row],[Descriptions]]</f>
        <v>Declarable at 0.01% - CAS No. 7790-84-3, Cadmium sulfate, hydrate</v>
      </c>
    </row>
    <row r="130" spans="1:6">
      <c r="A130" s="333" t="s">
        <v>2122</v>
      </c>
      <c r="B130" s="334" t="s">
        <v>5227</v>
      </c>
      <c r="C130" s="334" t="s">
        <v>5174</v>
      </c>
      <c r="D130" s="335">
        <v>1E-4</v>
      </c>
      <c r="E130" s="319" t="s">
        <v>5176</v>
      </c>
      <c r="F130" s="319" t="str">
        <f>"Declarable at "&amp;D130*100&amp;"% - CAS No. "&amp;Table237[[#This Row],[CAS]]&amp;", "&amp;Table237[[#This Row],[Descriptions]]</f>
        <v>Declarable at 0.01% - CAS No. 1306-23-6, Cadmium sulfide</v>
      </c>
    </row>
    <row r="131" spans="1:6">
      <c r="A131" s="333" t="s">
        <v>2205</v>
      </c>
      <c r="B131" s="334" t="s">
        <v>5228</v>
      </c>
      <c r="C131" s="334" t="s">
        <v>5174</v>
      </c>
      <c r="D131" s="335">
        <v>1E-4</v>
      </c>
      <c r="E131" s="319" t="s">
        <v>5176</v>
      </c>
      <c r="F131" s="319" t="str">
        <f>"Declarable at "&amp;D131*100&amp;"% - CAS No. "&amp;Table237[[#This Row],[CAS]]&amp;", "&amp;Table237[[#This Row],[Descriptions]]</f>
        <v>Declarable at 0.01% - CAS No. 13477-23-1, Cadmium sulphite</v>
      </c>
    </row>
    <row r="132" spans="1:6">
      <c r="A132" s="333" t="s">
        <v>2082</v>
      </c>
      <c r="B132" s="334" t="s">
        <v>5229</v>
      </c>
      <c r="C132" s="334" t="s">
        <v>5174</v>
      </c>
      <c r="D132" s="335">
        <v>1E-4</v>
      </c>
      <c r="E132" s="319" t="s">
        <v>5176</v>
      </c>
      <c r="F132" s="319" t="str">
        <f>"Declarable at "&amp;D132*100&amp;"% - CAS No. "&amp;Table237[[#This Row],[CAS]]&amp;", "&amp;Table237[[#This Row],[Descriptions]]</f>
        <v>Declarable at 0.01% - CAS No. 12292-07-8, Cadmium tantalum oxide (CdTa2O6)</v>
      </c>
    </row>
    <row r="133" spans="1:6">
      <c r="A133" s="333" t="s">
        <v>2124</v>
      </c>
      <c r="B133" s="334" t="s">
        <v>5230</v>
      </c>
      <c r="C133" s="334" t="s">
        <v>5174</v>
      </c>
      <c r="D133" s="335">
        <v>1E-4</v>
      </c>
      <c r="E133" s="319" t="s">
        <v>5176</v>
      </c>
      <c r="F133" s="319" t="str">
        <f>"Declarable at "&amp;D133*100&amp;"% - CAS No. "&amp;Table237[[#This Row],[CAS]]&amp;", "&amp;Table237[[#This Row],[Descriptions]]</f>
        <v>Declarable at 0.01% - CAS No. 1306-25-8, Cadmium telluride (CdTe)</v>
      </c>
    </row>
    <row r="134" spans="1:6">
      <c r="A134" s="333" t="s">
        <v>2045</v>
      </c>
      <c r="B134" s="334" t="s">
        <v>5231</v>
      </c>
      <c r="C134" s="334" t="s">
        <v>5174</v>
      </c>
      <c r="D134" s="335">
        <v>1E-4</v>
      </c>
      <c r="E134" s="319" t="s">
        <v>5176</v>
      </c>
      <c r="F134" s="319" t="str">
        <f>"Declarable at "&amp;D134*100&amp;"% - CAS No. "&amp;Table237[[#This Row],[CAS]]&amp;", "&amp;Table237[[#This Row],[Descriptions]]</f>
        <v>Declarable at 0.01% - CAS No. 12014-14-1, Cadmium titanium oxide (CdTiO3)</v>
      </c>
    </row>
    <row r="135" spans="1:6">
      <c r="A135" s="333" t="s">
        <v>3180</v>
      </c>
      <c r="B135" s="334" t="s">
        <v>5232</v>
      </c>
      <c r="C135" s="334" t="s">
        <v>5174</v>
      </c>
      <c r="D135" s="335">
        <v>1E-4</v>
      </c>
      <c r="E135" s="319" t="s">
        <v>5176</v>
      </c>
      <c r="F135" s="319" t="str">
        <f>"Declarable at "&amp;D135*100&amp;"% - CAS No. "&amp;Table237[[#This Row],[CAS]]&amp;", "&amp;Table237[[#This Row],[Descriptions]]</f>
        <v>Declarable at 0.01% - CAS No. 7790-85-4, Cadmium tungsten oxide (CdWO4)</v>
      </c>
    </row>
    <row r="136" spans="1:6">
      <c r="A136" s="333" t="s">
        <v>2321</v>
      </c>
      <c r="B136" s="334" t="s">
        <v>5233</v>
      </c>
      <c r="C136" s="334" t="s">
        <v>5174</v>
      </c>
      <c r="D136" s="335">
        <v>1E-4</v>
      </c>
      <c r="E136" s="319" t="s">
        <v>5176</v>
      </c>
      <c r="F136" s="319" t="str">
        <f>"Declarable at "&amp;D136*100&amp;"% - CAS No. "&amp;Table237[[#This Row],[CAS]]&amp;", "&amp;Table237[[#This Row],[Descriptions]]</f>
        <v>Declarable at 0.01% - CAS No. 16056-72-7, Cadmium vanadium oxide (CdV2O6)</v>
      </c>
    </row>
    <row r="137" spans="1:6">
      <c r="A137" s="333" t="s">
        <v>2009</v>
      </c>
      <c r="B137" s="334" t="s">
        <v>5234</v>
      </c>
      <c r="C137" s="334" t="s">
        <v>5174</v>
      </c>
      <c r="D137" s="335">
        <v>1E-4</v>
      </c>
      <c r="E137" s="319" t="s">
        <v>5176</v>
      </c>
      <c r="F137" s="319" t="str">
        <f>"Declarable at "&amp;D137*100&amp;"% - CAS No. "&amp;Table237[[#This Row],[CAS]]&amp;", "&amp;Table237[[#This Row],[Descriptions]]</f>
        <v>Declarable at 0.01% - CAS No. 11129-14-9, Cadmium zinc sulfide</v>
      </c>
    </row>
    <row r="138" spans="1:6">
      <c r="A138" s="333" t="s">
        <v>2093</v>
      </c>
      <c r="B138" s="334" t="s">
        <v>5235</v>
      </c>
      <c r="C138" s="334" t="s">
        <v>5174</v>
      </c>
      <c r="D138" s="335">
        <v>1E-4</v>
      </c>
      <c r="E138" s="319" t="s">
        <v>5176</v>
      </c>
      <c r="F138" s="319" t="str">
        <f>"Declarable at "&amp;D138*100&amp;"% - CAS No. "&amp;Table237[[#This Row],[CAS]]&amp;", "&amp;Table237[[#This Row],[Descriptions]]</f>
        <v>Declarable at 0.01% - CAS No. 12442-27-2, Cadmium zinc sulfide ((Cd,Zn)S)</v>
      </c>
    </row>
    <row r="139" spans="1:6">
      <c r="A139" s="333" t="s">
        <v>2068</v>
      </c>
      <c r="B139" s="334" t="s">
        <v>5236</v>
      </c>
      <c r="C139" s="334" t="s">
        <v>5174</v>
      </c>
      <c r="D139" s="335">
        <v>1E-4</v>
      </c>
      <c r="E139" s="319" t="s">
        <v>5176</v>
      </c>
      <c r="F139" s="319" t="str">
        <f>"Declarable at "&amp;D139*100&amp;"% - CAS No. "&amp;Table237[[#This Row],[CAS]]&amp;", "&amp;Table237[[#This Row],[Descriptions]]</f>
        <v>Declarable at 0.01% - CAS No. 12139-23-0, Cadmium zirconium oxide (CdZrO3)</v>
      </c>
    </row>
    <row r="140" spans="1:6">
      <c r="A140" s="333" t="s">
        <v>2290</v>
      </c>
      <c r="B140" s="334" t="s">
        <v>5237</v>
      </c>
      <c r="C140" s="334" t="s">
        <v>5174</v>
      </c>
      <c r="D140" s="335">
        <v>1E-4</v>
      </c>
      <c r="E140" s="319" t="s">
        <v>5176</v>
      </c>
      <c r="F140" s="319" t="str">
        <f>"Declarable at "&amp;D140*100&amp;"% - CAS No. "&amp;Table237[[#This Row],[CAS]]&amp;", "&amp;Table237[[#This Row],[Descriptions]]</f>
        <v>Declarable at 0.01% - CAS No. 15337-60-7, Cadmium-barium laurate</v>
      </c>
    </row>
    <row r="141" spans="1:6">
      <c r="A141" s="333" t="s">
        <v>3342</v>
      </c>
      <c r="B141" s="334" t="s">
        <v>5238</v>
      </c>
      <c r="C141" s="334" t="s">
        <v>5174</v>
      </c>
      <c r="D141" s="335">
        <v>1E-4</v>
      </c>
      <c r="E141" s="319" t="s">
        <v>5176</v>
      </c>
      <c r="F141" s="319" t="str">
        <f>"Declarable at "&amp;D141*100&amp;"% - CAS No. "&amp;Table237[[#This Row],[CAS]]&amp;", "&amp;Table237[[#This Row],[Descriptions]]</f>
        <v>Declarable at 0.01% - CAS No. 93820-02-1, Carbonic acid, cadmium salt</v>
      </c>
    </row>
    <row r="142" spans="1:6">
      <c r="A142" s="333" t="s">
        <v>2216</v>
      </c>
      <c r="B142" s="334" t="s">
        <v>5239</v>
      </c>
      <c r="C142" s="334" t="s">
        <v>5174</v>
      </c>
      <c r="D142" s="335">
        <v>1E-4</v>
      </c>
      <c r="E142" s="319" t="s">
        <v>5176</v>
      </c>
      <c r="F142" s="319" t="str">
        <f>"Declarable at "&amp;D142*100&amp;"% - CAS No. "&amp;Table237[[#This Row],[CAS]]&amp;", "&amp;Table237[[#This Row],[Descriptions]]</f>
        <v>Declarable at 0.01% - CAS No. 13701-66-1, Diboron tricadmium hexaoxide</v>
      </c>
    </row>
    <row r="143" spans="1:6">
      <c r="A143" s="333" t="s">
        <v>2217</v>
      </c>
      <c r="B143" s="334" t="s">
        <v>5240</v>
      </c>
      <c r="C143" s="334" t="s">
        <v>5174</v>
      </c>
      <c r="D143" s="335">
        <v>1E-4</v>
      </c>
      <c r="E143" s="319" t="s">
        <v>5176</v>
      </c>
      <c r="F143" s="319" t="str">
        <f>"Declarable at "&amp;D143*100&amp;"% - CAS No. "&amp;Table237[[#This Row],[CAS]]&amp;", "&amp;Table237[[#This Row],[Descriptions]]</f>
        <v>Declarable at 0.01% - CAS No. 13755-33-4, Dicadmium hexakis(cyano-C)ferrate(4-)</v>
      </c>
    </row>
    <row r="144" spans="1:6">
      <c r="A144" s="333" t="s">
        <v>2645</v>
      </c>
      <c r="B144" s="334" t="s">
        <v>5241</v>
      </c>
      <c r="C144" s="334" t="s">
        <v>5174</v>
      </c>
      <c r="D144" s="335">
        <v>1E-4</v>
      </c>
      <c r="E144" s="319" t="s">
        <v>5176</v>
      </c>
      <c r="F144" s="319" t="str">
        <f>"Declarable at "&amp;D144*100&amp;"% - CAS No. "&amp;Table237[[#This Row],[CAS]]&amp;", "&amp;Table237[[#This Row],[Descriptions]]</f>
        <v>Declarable at 0.01% - CAS No. 37131-86-5, Diphosphoric acid, barium cadmium salt</v>
      </c>
    </row>
    <row r="145" spans="1:6">
      <c r="A145" s="333" t="s">
        <v>2380</v>
      </c>
      <c r="B145" s="334" t="s">
        <v>5242</v>
      </c>
      <c r="C145" s="334" t="s">
        <v>5174</v>
      </c>
      <c r="D145" s="335">
        <v>1E-4</v>
      </c>
      <c r="E145" s="319" t="s">
        <v>5176</v>
      </c>
      <c r="F145" s="319" t="str">
        <f>"Declarable at "&amp;D145*100&amp;"% - CAS No. "&amp;Table237[[#This Row],[CAS]]&amp;", "&amp;Table237[[#This Row],[Descriptions]]</f>
        <v>Declarable at 0.01% - CAS No. 19262-93-2, Diphosphoric acid, cadmium salt</v>
      </c>
    </row>
    <row r="146" spans="1:6">
      <c r="A146" s="333" t="s">
        <v>2297</v>
      </c>
      <c r="B146" s="334" t="s">
        <v>5243</v>
      </c>
      <c r="C146" s="334" t="s">
        <v>5174</v>
      </c>
      <c r="D146" s="335">
        <v>1E-4</v>
      </c>
      <c r="E146" s="319" t="s">
        <v>5176</v>
      </c>
      <c r="F146" s="319" t="str">
        <f>"Declarable at "&amp;D146*100&amp;"% - CAS No. "&amp;Table237[[#This Row],[CAS]]&amp;", "&amp;Table237[[#This Row],[Descriptions]]</f>
        <v>Declarable at 0.01% - CAS No. 15600-62-1, Diphosphoric acid, cadmium salt (1:2)</v>
      </c>
    </row>
    <row r="147" spans="1:6">
      <c r="A147" s="333" t="s">
        <v>2405</v>
      </c>
      <c r="B147" s="334" t="s">
        <v>5244</v>
      </c>
      <c r="C147" s="334" t="s">
        <v>5174</v>
      </c>
      <c r="D147" s="335">
        <v>1E-4</v>
      </c>
      <c r="E147" s="319" t="s">
        <v>5176</v>
      </c>
      <c r="F147" s="319" t="str">
        <f>"Declarable at "&amp;D147*100&amp;"% - CAS No. "&amp;Table237[[#This Row],[CAS]]&amp;", "&amp;Table237[[#This Row],[Descriptions]]</f>
        <v>Declarable at 0.01% - CAS No. 20648-91-3, Dipotassium tetrachlorocadmate(2-)</v>
      </c>
    </row>
    <row r="148" spans="1:6">
      <c r="A148" s="333" t="s">
        <v>2260</v>
      </c>
      <c r="B148" s="334" t="s">
        <v>5245</v>
      </c>
      <c r="C148" s="334" t="s">
        <v>5174</v>
      </c>
      <c r="D148" s="335">
        <v>1E-4</v>
      </c>
      <c r="E148" s="319" t="s">
        <v>5176</v>
      </c>
      <c r="F148" s="319" t="str">
        <f>"Declarable at "&amp;D148*100&amp;"% - CAS No. "&amp;Table237[[#This Row],[CAS]]&amp;", "&amp;Table237[[#This Row],[Descriptions]]</f>
        <v>Declarable at 0.01% - CAS No. 14520-70-8, Phosphoric acid, ammonium cadmium salt (1:1:1)</v>
      </c>
    </row>
    <row r="149" spans="1:6">
      <c r="A149" s="333" t="s">
        <v>2229</v>
      </c>
      <c r="B149" s="334" t="s">
        <v>5246</v>
      </c>
      <c r="C149" s="334" t="s">
        <v>5174</v>
      </c>
      <c r="D149" s="335">
        <v>1E-4</v>
      </c>
      <c r="E149" s="319" t="s">
        <v>5176</v>
      </c>
      <c r="F149" s="319" t="str">
        <f>"Declarable at "&amp;D149*100&amp;"% - CAS No. "&amp;Table237[[#This Row],[CAS]]&amp;", "&amp;Table237[[#This Row],[Descriptions]]</f>
        <v>Declarable at 0.01% - CAS No. 13847-17-1, Phosphoric acid, cadmium salt</v>
      </c>
    </row>
    <row r="150" spans="1:6">
      <c r="A150" s="333" t="s">
        <v>2203</v>
      </c>
      <c r="B150" s="334" t="s">
        <v>5247</v>
      </c>
      <c r="C150" s="334" t="s">
        <v>5174</v>
      </c>
      <c r="D150" s="335">
        <v>1E-4</v>
      </c>
      <c r="E150" s="319" t="s">
        <v>5176</v>
      </c>
      <c r="F150" s="319" t="str">
        <f>"Declarable at "&amp;D150*100&amp;"% - CAS No. "&amp;Table237[[#This Row],[CAS]]&amp;", "&amp;Table237[[#This Row],[Descriptions]]</f>
        <v>Declarable at 0.01% - CAS No. 13477-17-3, Phosphoric acid, cadmium salt (2:3)</v>
      </c>
    </row>
    <row r="151" spans="1:6">
      <c r="A151" s="333" t="s">
        <v>2335</v>
      </c>
      <c r="B151" s="334" t="s">
        <v>5248</v>
      </c>
      <c r="C151" s="334" t="s">
        <v>5174</v>
      </c>
      <c r="D151" s="335">
        <v>1E-4</v>
      </c>
      <c r="E151" s="319" t="s">
        <v>5176</v>
      </c>
      <c r="F151" s="319" t="str">
        <f>"Declarable at "&amp;D151*100&amp;"% - CAS No. "&amp;Table237[[#This Row],[CAS]]&amp;", "&amp;Table237[[#This Row],[Descriptions]]</f>
        <v>Declarable at 0.01% - CAS No. 16984-36-4, Propanoic acid, cadmium salt</v>
      </c>
    </row>
    <row r="152" spans="1:6">
      <c r="A152" s="333" t="s">
        <v>2221</v>
      </c>
      <c r="B152" s="334" t="s">
        <v>5249</v>
      </c>
      <c r="C152" s="334" t="s">
        <v>5174</v>
      </c>
      <c r="D152" s="335">
        <v>1E-4</v>
      </c>
      <c r="E152" s="319" t="s">
        <v>5176</v>
      </c>
      <c r="F152" s="319" t="str">
        <f>"Declarable at "&amp;D152*100&amp;"% - CAS No. "&amp;Table237[[#This Row],[CAS]]&amp;", "&amp;Table237[[#This Row],[Descriptions]]</f>
        <v>Declarable at 0.01% - CAS No. 13814-62-5, Selenic acid, cadmium salt (1:1)</v>
      </c>
    </row>
    <row r="153" spans="1:6">
      <c r="A153" s="333" t="s">
        <v>2220</v>
      </c>
      <c r="B153" s="334" t="s">
        <v>5250</v>
      </c>
      <c r="C153" s="334" t="s">
        <v>5174</v>
      </c>
      <c r="D153" s="335">
        <v>1E-4</v>
      </c>
      <c r="E153" s="319" t="s">
        <v>5176</v>
      </c>
      <c r="F153" s="319" t="str">
        <f>"Declarable at "&amp;D153*100&amp;"% - CAS No. "&amp;Table237[[#This Row],[CAS]]&amp;", "&amp;Table237[[#This Row],[Descriptions]]</f>
        <v>Declarable at 0.01% - CAS No. 13814-59-0, Selenious acid, cadmium salt (1:1)</v>
      </c>
    </row>
    <row r="154" spans="1:6">
      <c r="A154" s="333" t="s">
        <v>2204</v>
      </c>
      <c r="B154" s="334" t="s">
        <v>5251</v>
      </c>
      <c r="C154" s="334" t="s">
        <v>5174</v>
      </c>
      <c r="D154" s="335">
        <v>1E-4</v>
      </c>
      <c r="E154" s="319" t="s">
        <v>5176</v>
      </c>
      <c r="F154" s="319" t="str">
        <f>"Declarable at "&amp;D154*100&amp;"% - CAS No. "&amp;Table237[[#This Row],[CAS]]&amp;", "&amp;Table237[[#This Row],[Descriptions]]</f>
        <v>Declarable at 0.01% - CAS No. 13477-19-5, Silicic acid (H2SiO3), cadmium salt (1:1)</v>
      </c>
    </row>
    <row r="155" spans="1:6">
      <c r="A155" s="333" t="s">
        <v>2235</v>
      </c>
      <c r="B155" s="334" t="s">
        <v>5252</v>
      </c>
      <c r="C155" s="334" t="s">
        <v>5174</v>
      </c>
      <c r="D155" s="335">
        <v>1E-4</v>
      </c>
      <c r="E155" s="319" t="s">
        <v>5176</v>
      </c>
      <c r="F155" s="319" t="str">
        <f>"Declarable at "&amp;D155*100&amp;"% - CAS No. "&amp;Table237[[#This Row],[CAS]]&amp;", "&amp;Table237[[#This Row],[Descriptions]]</f>
        <v>Declarable at 0.01% - CAS No. 14017-36-8, Sulfamic acid, cadmium salt (2:1)</v>
      </c>
    </row>
    <row r="156" spans="1:6">
      <c r="A156" s="333" t="s">
        <v>2313</v>
      </c>
      <c r="B156" s="334" t="s">
        <v>5253</v>
      </c>
      <c r="C156" s="334" t="s">
        <v>5174</v>
      </c>
      <c r="D156" s="335">
        <v>1E-4</v>
      </c>
      <c r="E156" s="319" t="s">
        <v>5176</v>
      </c>
      <c r="F156" s="319" t="str">
        <f>"Declarable at "&amp;D156*100&amp;"% - CAS No. "&amp;Table237[[#This Row],[CAS]]&amp;", "&amp;Table237[[#This Row],[Descriptions]]</f>
        <v>Declarable at 0.01% - CAS No. 15851-44-2, Telluric acid (H2TeO3), cadmium salt (1:1)</v>
      </c>
    </row>
    <row r="157" spans="1:6">
      <c r="A157" s="333" t="s">
        <v>2315</v>
      </c>
      <c r="B157" s="334" t="s">
        <v>5254</v>
      </c>
      <c r="C157" s="334" t="s">
        <v>5174</v>
      </c>
      <c r="D157" s="335">
        <v>1E-4</v>
      </c>
      <c r="E157" s="319" t="s">
        <v>5176</v>
      </c>
      <c r="F157" s="319" t="str">
        <f>"Declarable at "&amp;D157*100&amp;"% - CAS No. "&amp;Table237[[#This Row],[CAS]]&amp;", "&amp;Table237[[#This Row],[Descriptions]]</f>
        <v>Declarable at 0.01% - CAS No. 15852-14-9, Telluric acid (H2TeO4), cadmium salt (1:1)</v>
      </c>
    </row>
    <row r="158" spans="1:6">
      <c r="A158" s="333" t="s">
        <v>1946</v>
      </c>
      <c r="B158" s="334" t="s">
        <v>5255</v>
      </c>
      <c r="C158" s="334" t="s">
        <v>5174</v>
      </c>
      <c r="D158" s="335">
        <v>1E-4</v>
      </c>
      <c r="E158" s="319" t="s">
        <v>5176</v>
      </c>
      <c r="F158" s="319" t="str">
        <f>"Declarable at "&amp;D158*100&amp;"% - CAS No. "&amp;Table237[[#This Row],[CAS]]&amp;", "&amp;Table237[[#This Row],[Descriptions]]</f>
        <v>Declarable at 0.01% - CAS No. 10196-67-5, Tetradecanoic acid, cadmium salt</v>
      </c>
    </row>
    <row r="159" spans="1:6">
      <c r="A159" s="333" t="s">
        <v>2246</v>
      </c>
      <c r="B159" s="334" t="s">
        <v>5256</v>
      </c>
      <c r="C159" s="334" t="s">
        <v>5174</v>
      </c>
      <c r="D159" s="335">
        <v>1E-4</v>
      </c>
      <c r="E159" s="319" t="s">
        <v>5176</v>
      </c>
      <c r="F159" s="319" t="str">
        <f>"Declarable at "&amp;D159*100&amp;"% - CAS No. "&amp;Table237[[#This Row],[CAS]]&amp;", "&amp;Table237[[#This Row],[Descriptions]]</f>
        <v>Declarable at 0.01% - CAS No. 14239-68-0, Cadmiumbis(diethyldithiocarbamat)</v>
      </c>
    </row>
    <row r="160" spans="1:6">
      <c r="A160" s="333" t="s">
        <v>2732</v>
      </c>
      <c r="B160" s="334" t="s">
        <v>5257</v>
      </c>
      <c r="C160" s="334" t="s">
        <v>5174</v>
      </c>
      <c r="D160" s="335">
        <v>1E-4</v>
      </c>
      <c r="E160" s="319" t="s">
        <v>5176</v>
      </c>
      <c r="F160" s="319" t="str">
        <f>"Declarable at "&amp;D160*100&amp;"% - CAS No. "&amp;Table237[[#This Row],[CAS]]&amp;", "&amp;Table237[[#This Row],[Descriptions]]</f>
        <v>Declarable at 0.01% - CAS No. 4464-23-7, cadmium(+2) cation diformate</v>
      </c>
    </row>
    <row r="161" spans="1:6">
      <c r="A161" s="333" t="s">
        <v>3316</v>
      </c>
      <c r="B161" s="334" t="s">
        <v>5258</v>
      </c>
      <c r="C161" s="334" t="s">
        <v>5174</v>
      </c>
      <c r="D161" s="335">
        <v>1E-4</v>
      </c>
      <c r="E161" s="319" t="s">
        <v>5176</v>
      </c>
      <c r="F161" s="319" t="str">
        <f>"Declarable at "&amp;D161*100&amp;"% - CAS No. "&amp;Table237[[#This Row],[CAS]]&amp;", "&amp;Table237[[#This Row],[Descriptions]]</f>
        <v>Declarable at 0.01% - CAS No. 90604-90-3, Cadmium Litophone Yellow</v>
      </c>
    </row>
    <row r="162" spans="1:6">
      <c r="A162" s="333" t="s">
        <v>3315</v>
      </c>
      <c r="B162" s="334" t="s">
        <v>5259</v>
      </c>
      <c r="C162" s="334" t="s">
        <v>5174</v>
      </c>
      <c r="D162" s="335">
        <v>1E-4</v>
      </c>
      <c r="E162" s="319" t="s">
        <v>5176</v>
      </c>
      <c r="F162" s="319" t="str">
        <f>"Declarable at "&amp;D162*100&amp;"% - CAS No. "&amp;Table237[[#This Row],[CAS]]&amp;", "&amp;Table237[[#This Row],[Descriptions]]</f>
        <v>Declarable at 0.01% - CAS No. 90604-89-0, Cadmium Zinc litophone Yellow</v>
      </c>
    </row>
    <row r="163" spans="1:6">
      <c r="A163" s="333" t="s">
        <v>2194</v>
      </c>
      <c r="B163" s="334" t="s">
        <v>5260</v>
      </c>
      <c r="C163" s="334" t="s">
        <v>5174</v>
      </c>
      <c r="D163" s="335">
        <v>1E-4</v>
      </c>
      <c r="E163" s="319" t="s">
        <v>5176</v>
      </c>
      <c r="F163" s="319" t="str">
        <f>"Declarable at "&amp;D163*100&amp;"% - CAS No. "&amp;Table237[[#This Row],[CAS]]&amp;", "&amp;Table237[[#This Row],[Descriptions]]</f>
        <v>Declarable at 0.01% - CAS No. 1345-09-1, Cadmium Mercury Sulfide</v>
      </c>
    </row>
    <row r="164" spans="1:6">
      <c r="A164" s="333" t="s">
        <v>3341</v>
      </c>
      <c r="B164" s="334" t="s">
        <v>5261</v>
      </c>
      <c r="C164" s="334" t="s">
        <v>5174</v>
      </c>
      <c r="D164" s="335">
        <v>1E-4</v>
      </c>
      <c r="E164" s="319" t="s">
        <v>5176</v>
      </c>
      <c r="F164" s="319" t="str">
        <f>"Declarable at "&amp;D164*100&amp;"% - CAS No. "&amp;Table237[[#This Row],[CAS]]&amp;", "&amp;Table237[[#This Row],[Descriptions]]</f>
        <v>Declarable at 0.01% - CAS No. 93686-40-9, Nonanoic acid, branched, cadmium salt</v>
      </c>
    </row>
    <row r="165" spans="1:6">
      <c r="A165" s="333" t="s">
        <v>2538</v>
      </c>
      <c r="B165" s="334" t="s">
        <v>5262</v>
      </c>
      <c r="C165" s="334" t="s">
        <v>5174</v>
      </c>
      <c r="D165" s="335">
        <v>1E-4</v>
      </c>
      <c r="E165" s="319" t="s">
        <v>5176</v>
      </c>
      <c r="F165" s="319" t="str">
        <f>"Declarable at "&amp;D165*100&amp;"% - CAS No. "&amp;Table237[[#This Row],[CAS]]&amp;", "&amp;Table237[[#This Row],[Descriptions]]</f>
        <v>Declarable at 0.01% - CAS No. 3026-22-0, Benzoic acid, cadmium salt (2:1)</v>
      </c>
    </row>
    <row r="166" spans="1:6">
      <c r="A166" s="333" t="s">
        <v>2843</v>
      </c>
      <c r="B166" s="334" t="s">
        <v>5263</v>
      </c>
      <c r="C166" s="334" t="s">
        <v>5174</v>
      </c>
      <c r="D166" s="335">
        <v>1E-4</v>
      </c>
      <c r="E166" s="319" t="s">
        <v>5176</v>
      </c>
      <c r="F166" s="319" t="str">
        <f>"Declarable at "&amp;D166*100&amp;"% - CAS No. "&amp;Table237[[#This Row],[CAS]]&amp;", "&amp;Table237[[#This Row],[Descriptions]]</f>
        <v>Declarable at 0.01% - CAS No. 58339-34-7, C.I. Pigment Red 108</v>
      </c>
    </row>
    <row r="167" spans="1:6">
      <c r="A167" s="333" t="s">
        <v>3195</v>
      </c>
      <c r="B167" s="334" t="s">
        <v>5264</v>
      </c>
      <c r="C167" s="334" t="s">
        <v>5174</v>
      </c>
      <c r="D167" s="335">
        <v>1E-4</v>
      </c>
      <c r="E167" s="319" t="s">
        <v>5176</v>
      </c>
      <c r="F167" s="319" t="str">
        <f>"Declarable at "&amp;D167*100&amp;"% - CAS No. "&amp;Table237[[#This Row],[CAS]]&amp;", "&amp;Table237[[#This Row],[Descriptions]]</f>
        <v>Declarable at 0.01% - CAS No. 8048-07-5, C.I. Pigment Yellow 35</v>
      </c>
    </row>
    <row r="168" spans="1:6">
      <c r="A168" s="333" t="s">
        <v>3015</v>
      </c>
      <c r="B168" s="334" t="s">
        <v>5265</v>
      </c>
      <c r="C168" s="334" t="s">
        <v>5174</v>
      </c>
      <c r="D168" s="335">
        <v>1E-4</v>
      </c>
      <c r="E168" s="319" t="s">
        <v>5176</v>
      </c>
      <c r="F168" s="319" t="str">
        <f>"Declarable at "&amp;D168*100&amp;"% - CAS No. "&amp;Table237[[#This Row],[CAS]]&amp;", "&amp;Table237[[#This Row],[Descriptions]]</f>
        <v>Declarable at 0.01% - CAS No. 68855-80-1, Fatty acids, tall-oil, cadmium salts</v>
      </c>
    </row>
    <row r="169" spans="1:6">
      <c r="A169" s="333" t="s">
        <v>5145</v>
      </c>
      <c r="B169" s="334" t="s">
        <v>5266</v>
      </c>
      <c r="C169" s="334" t="s">
        <v>5174</v>
      </c>
      <c r="D169" s="335">
        <v>1E-4</v>
      </c>
      <c r="E169" s="319" t="s">
        <v>5176</v>
      </c>
      <c r="F169" s="319" t="str">
        <f>"Declarable at "&amp;D169*100&amp;"% - CAS No. "&amp;Table237[[#This Row],[CAS]]&amp;", "&amp;Table237[[#This Row],[Descriptions]]</f>
        <v>Declarable at 0.01% - CAS No. not identified, Surfactant</v>
      </c>
    </row>
    <row r="170" spans="1:6">
      <c r="A170" s="333" t="s">
        <v>5145</v>
      </c>
      <c r="B170" s="334" t="s">
        <v>5267</v>
      </c>
      <c r="C170" s="334" t="s">
        <v>5174</v>
      </c>
      <c r="D170" s="335">
        <v>1E-4</v>
      </c>
      <c r="E170" s="319" t="s">
        <v>5176</v>
      </c>
      <c r="F170" s="319" t="str">
        <f>"Declarable at "&amp;D170*100&amp;"% - CAS No. "&amp;Table237[[#This Row],[CAS]]&amp;", "&amp;Table237[[#This Row],[Descriptions]]</f>
        <v>Declarable at 0.01% - CAS No. not identified, Cadmium Compound</v>
      </c>
    </row>
    <row r="171" spans="1:6">
      <c r="A171" s="333" t="s">
        <v>3013</v>
      </c>
      <c r="B171" s="334" t="s">
        <v>5268</v>
      </c>
      <c r="C171" s="334" t="s">
        <v>5174</v>
      </c>
      <c r="D171" s="335">
        <v>1E-4</v>
      </c>
      <c r="E171" s="319" t="s">
        <v>5176</v>
      </c>
      <c r="F171" s="319" t="str">
        <f>"Declarable at "&amp;D171*100&amp;"% - CAS No. "&amp;Table237[[#This Row],[CAS]]&amp;", "&amp;Table237[[#This Row],[Descriptions]]</f>
        <v>Declarable at 0.01% - CAS No. 68814-00-6, C.I. Pigment Green 1</v>
      </c>
    </row>
    <row r="172" spans="1:6">
      <c r="A172" s="333" t="s">
        <v>2446</v>
      </c>
      <c r="B172" s="334" t="s">
        <v>5269</v>
      </c>
      <c r="C172" s="334" t="s">
        <v>5174</v>
      </c>
      <c r="D172" s="335">
        <v>1E-4</v>
      </c>
      <c r="E172" s="319" t="s">
        <v>5176</v>
      </c>
      <c r="F172" s="319" t="str">
        <f>"Declarable at "&amp;D172*100&amp;"% - CAS No. "&amp;Table237[[#This Row],[CAS]]&amp;", "&amp;Table237[[#This Row],[Descriptions]]</f>
        <v>Declarable at 0.01% - CAS No. 2420-98-6, Cadmium bis(2-ethylhexanoate)</v>
      </c>
    </row>
    <row r="173" spans="1:6">
      <c r="A173" s="333" t="s">
        <v>1951</v>
      </c>
      <c r="B173" s="334" t="s">
        <v>5270</v>
      </c>
      <c r="C173" s="334" t="s">
        <v>5174</v>
      </c>
      <c r="D173" s="335">
        <v>1E-4</v>
      </c>
      <c r="E173" s="319" t="s">
        <v>5176</v>
      </c>
      <c r="F173" s="319" t="str">
        <f>"Declarable at "&amp;D173*100&amp;"% - CAS No. "&amp;Table237[[#This Row],[CAS]]&amp;", "&amp;Table237[[#This Row],[Descriptions]]</f>
        <v>Declarable at 0.01% - CAS No. 102184-95-2, Silicic acid, zirconium salt, cadmium pigment-encapsulated</v>
      </c>
    </row>
    <row r="174" spans="1:6">
      <c r="A174" s="333" t="s">
        <v>2552</v>
      </c>
      <c r="B174" s="334" t="s">
        <v>5225</v>
      </c>
      <c r="C174" s="334" t="s">
        <v>5174</v>
      </c>
      <c r="D174" s="335">
        <v>1E-4</v>
      </c>
      <c r="E174" s="319" t="s">
        <v>5176</v>
      </c>
      <c r="F174" s="319" t="str">
        <f>"Declarable at "&amp;D174*100&amp;"% - CAS No. "&amp;Table237[[#This Row],[CAS]]&amp;", "&amp;Table237[[#This Row],[Descriptions]]</f>
        <v>Declarable at 0.01% - CAS No. 31119-53-6, Cadmium sulfate</v>
      </c>
    </row>
    <row r="175" spans="1:6">
      <c r="A175" s="333" t="s">
        <v>3552</v>
      </c>
      <c r="B175" s="334" t="s">
        <v>5271</v>
      </c>
      <c r="C175" s="334" t="s">
        <v>5174</v>
      </c>
      <c r="D175" s="335">
        <v>1E-4</v>
      </c>
      <c r="E175" s="319" t="s">
        <v>5176</v>
      </c>
      <c r="F175" s="319" t="str">
        <f>"Declarable at "&amp;D175*100&amp;"% - CAS No. "&amp;Table237[[#This Row],[CAS]]&amp;", "&amp;Table237[[#This Row],[Descriptions]]</f>
        <v>Declarable at 0.01% - CAS No. 89759-80-8, Cadmium acetate hydrate</v>
      </c>
    </row>
    <row r="176" spans="1:6">
      <c r="A176" s="333" t="s">
        <v>3101</v>
      </c>
      <c r="B176" s="334" t="s">
        <v>6227</v>
      </c>
      <c r="C176" s="334" t="s">
        <v>6226</v>
      </c>
      <c r="D176" s="335">
        <v>1E-3</v>
      </c>
      <c r="E176" s="319"/>
      <c r="F176" s="319" t="str">
        <f>"Declarable at "&amp;D176*100&amp;"% - CAS No. "&amp;Table237[[#This Row],[CAS]]&amp;", "&amp;Table237[[#This Row],[Descriptions]]</f>
        <v>Declarable at 0.1% - CAS No. 74-83-9, Methyl bromide</v>
      </c>
    </row>
    <row r="177" spans="1:6">
      <c r="A177" s="333" t="s">
        <v>2650</v>
      </c>
      <c r="B177" s="334" t="s">
        <v>6228</v>
      </c>
      <c r="C177" s="334" t="s">
        <v>6226</v>
      </c>
      <c r="D177" s="335">
        <v>1E-3</v>
      </c>
      <c r="E177" s="319"/>
      <c r="F177" s="319" t="str">
        <f>"Declarable at "&amp;D177*100&amp;"% - CAS No. "&amp;Table237[[#This Row],[CAS]]&amp;", "&amp;Table237[[#This Row],[Descriptions]]</f>
        <v>Declarable at 0.1% - CAS No. 373-52-4, Bromofluoromethane</v>
      </c>
    </row>
    <row r="178" spans="1:6">
      <c r="A178" s="333" t="s">
        <v>3104</v>
      </c>
      <c r="B178" s="334" t="s">
        <v>6229</v>
      </c>
      <c r="C178" s="334" t="s">
        <v>6226</v>
      </c>
      <c r="D178" s="335">
        <v>1E-3</v>
      </c>
      <c r="E178" s="319"/>
      <c r="F178" s="319" t="str">
        <f>"Declarable at "&amp;D178*100&amp;"% - CAS No. "&amp;Table237[[#This Row],[CAS]]&amp;", "&amp;Table237[[#This Row],[Descriptions]]</f>
        <v>Declarable at 0.1% - CAS No. 74-97-5, Chlorobromomethane</v>
      </c>
    </row>
    <row r="179" spans="1:6">
      <c r="A179" s="333" t="s">
        <v>2820</v>
      </c>
      <c r="B179" s="334" t="s">
        <v>6230</v>
      </c>
      <c r="C179" s="334" t="s">
        <v>6226</v>
      </c>
      <c r="D179" s="335">
        <v>1E-3</v>
      </c>
      <c r="E179" s="319"/>
      <c r="F179" s="319" t="str">
        <f>"Declarable at "&amp;D179*100&amp;"% - CAS No. "&amp;Table237[[#This Row],[CAS]]&amp;", "&amp;Table237[[#This Row],[Descriptions]]</f>
        <v>Declarable at 0.1% - CAS No. 56-23-5, Carbon tetrachloride</v>
      </c>
    </row>
    <row r="180" spans="1:6">
      <c r="A180" s="333" t="s">
        <v>3116</v>
      </c>
      <c r="B180" s="334" t="s">
        <v>6231</v>
      </c>
      <c r="C180" s="334" t="s">
        <v>6226</v>
      </c>
      <c r="D180" s="335">
        <v>1E-3</v>
      </c>
      <c r="E180" s="319"/>
      <c r="F180" s="319" t="str">
        <f>"Declarable at "&amp;D180*100&amp;"% - CAS No. "&amp;Table237[[#This Row],[CAS]]&amp;", "&amp;Table237[[#This Row],[Descriptions]]</f>
        <v>Declarable at 0.1% - CAS No. 75-63-8, Bromotrifluoromethane</v>
      </c>
    </row>
    <row r="181" spans="1:6">
      <c r="A181" s="333" t="s">
        <v>3063</v>
      </c>
      <c r="B181" s="334" t="s">
        <v>6232</v>
      </c>
      <c r="C181" s="334" t="s">
        <v>6226</v>
      </c>
      <c r="D181" s="335">
        <v>1E-3</v>
      </c>
      <c r="E181" s="319"/>
      <c r="F181" s="319" t="str">
        <f>"Declarable at "&amp;D181*100&amp;"% - CAS No. "&amp;Table237[[#This Row],[CAS]]&amp;", "&amp;Table237[[#This Row],[Descriptions]]</f>
        <v>Declarable at 0.1% - CAS No. 71-55-6, 1,1,1-trichloroethane</v>
      </c>
    </row>
    <row r="182" spans="1:6">
      <c r="A182" s="333" t="s">
        <v>3118</v>
      </c>
      <c r="B182" s="334" t="s">
        <v>6233</v>
      </c>
      <c r="C182" s="334" t="s">
        <v>6226</v>
      </c>
      <c r="D182" s="335">
        <v>1E-3</v>
      </c>
      <c r="E182" s="319"/>
      <c r="F182" s="319" t="str">
        <f>"Declarable at "&amp;D182*100&amp;"% - CAS No. "&amp;Table237[[#This Row],[CAS]]&amp;", "&amp;Table237[[#This Row],[Descriptions]]</f>
        <v>Declarable at 0.1% - CAS No. 75-69-4, Trichlorofluoromethane</v>
      </c>
    </row>
    <row r="183" spans="1:6">
      <c r="A183" s="333" t="s">
        <v>3120</v>
      </c>
      <c r="B183" s="334" t="s">
        <v>6234</v>
      </c>
      <c r="C183" s="334" t="s">
        <v>6226</v>
      </c>
      <c r="D183" s="335">
        <v>1E-3</v>
      </c>
      <c r="E183" s="319"/>
      <c r="F183" s="319" t="str">
        <f>"Declarable at "&amp;D183*100&amp;"% - CAS No. "&amp;Table237[[#This Row],[CAS]]&amp;", "&amp;Table237[[#This Row],[Descriptions]]</f>
        <v>Declarable at 0.1% - CAS No. 75-72-9, Chlorotrifluoromethane</v>
      </c>
    </row>
    <row r="184" spans="1:6">
      <c r="A184" s="333" t="s">
        <v>3119</v>
      </c>
      <c r="B184" s="334" t="s">
        <v>6235</v>
      </c>
      <c r="C184" s="334" t="s">
        <v>6226</v>
      </c>
      <c r="D184" s="335">
        <v>1E-3</v>
      </c>
      <c r="E184" s="319"/>
      <c r="F184" s="319" t="str">
        <f>"Declarable at "&amp;D184*100&amp;"% - CAS No. "&amp;Table237[[#This Row],[CAS]]&amp;", "&amp;Table237[[#This Row],[Descriptions]]</f>
        <v>Declarable at 0.1% - CAS No. 75-71-8, Dichlorodifluoromethane</v>
      </c>
    </row>
    <row r="185" spans="1:6">
      <c r="A185" s="333" t="s">
        <v>2621</v>
      </c>
      <c r="B185" s="334" t="s">
        <v>6236</v>
      </c>
      <c r="C185" s="334" t="s">
        <v>6226</v>
      </c>
      <c r="D185" s="335">
        <v>1E-3</v>
      </c>
      <c r="E185" s="319"/>
      <c r="F185" s="319" t="str">
        <f>"Declarable at "&amp;D185*100&amp;"% - CAS No. "&amp;Table237[[#This Row],[CAS]]&amp;", "&amp;Table237[[#This Row],[Descriptions]]</f>
        <v>Declarable at 0.1% - CAS No. 354-56-3, Pentachlorofluoroethane</v>
      </c>
    </row>
    <row r="186" spans="1:6">
      <c r="A186" s="333" t="s">
        <v>2709</v>
      </c>
      <c r="B186" s="334" t="s">
        <v>6237</v>
      </c>
      <c r="C186" s="334" t="s">
        <v>6226</v>
      </c>
      <c r="D186" s="335">
        <v>1E-3</v>
      </c>
      <c r="E186" s="319"/>
      <c r="F186" s="319" t="str">
        <f>"Declarable at "&amp;D186*100&amp;"% - CAS No. "&amp;Table237[[#This Row],[CAS]]&amp;", "&amp;Table237[[#This Row],[Descriptions]]</f>
        <v>Declarable at 0.1% - CAS No. 422-78-6, Heptachlorofluoropropane</v>
      </c>
    </row>
    <row r="187" spans="1:6">
      <c r="A187" s="333" t="s">
        <v>2141</v>
      </c>
      <c r="B187" s="334" t="s">
        <v>6238</v>
      </c>
      <c r="C187" s="334" t="s">
        <v>6226</v>
      </c>
      <c r="D187" s="335">
        <v>1E-3</v>
      </c>
      <c r="E187" s="319"/>
      <c r="F187" s="319" t="str">
        <f>"Declarable at "&amp;D187*100&amp;"% - CAS No. "&amp;Table237[[#This Row],[CAS]]&amp;", "&amp;Table237[[#This Row],[Descriptions]]</f>
        <v>Declarable at 0.1% - CAS No. 1320-37-2, dichlorotetrafluoroethane</v>
      </c>
    </row>
    <row r="188" spans="1:6">
      <c r="A188" s="333" t="s">
        <v>2193</v>
      </c>
      <c r="B188" s="334" t="s">
        <v>6239</v>
      </c>
      <c r="C188" s="334" t="s">
        <v>6226</v>
      </c>
      <c r="D188" s="335">
        <v>1E-3</v>
      </c>
      <c r="E188" s="319"/>
      <c r="F188" s="319" t="str">
        <f>"Declarable at "&amp;D188*100&amp;"% - CAS No. "&amp;Table237[[#This Row],[CAS]]&amp;", "&amp;Table237[[#This Row],[Descriptions]]</f>
        <v>Declarable at 0.1% - CAS No. 134452-44-1, Hexachlorodifluoropropane</v>
      </c>
    </row>
    <row r="189" spans="1:6">
      <c r="A189" s="333" t="s">
        <v>2609</v>
      </c>
      <c r="B189" s="334" t="s">
        <v>6240</v>
      </c>
      <c r="C189" s="334" t="s">
        <v>6226</v>
      </c>
      <c r="D189" s="335">
        <v>1E-3</v>
      </c>
      <c r="E189" s="319"/>
      <c r="F189" s="319" t="str">
        <f>"Declarable at "&amp;D189*100&amp;"% - CAS No. "&amp;Table237[[#This Row],[CAS]]&amp;", "&amp;Table237[[#This Row],[Descriptions]]</f>
        <v>Declarable at 0.1% - CAS No. 353-59-3, Bromochlorodifluoromethane</v>
      </c>
    </row>
    <row r="190" spans="1:6">
      <c r="A190" s="333" t="s">
        <v>2710</v>
      </c>
      <c r="B190" s="334" t="s">
        <v>6241</v>
      </c>
      <c r="C190" s="334" t="s">
        <v>6226</v>
      </c>
      <c r="D190" s="335">
        <v>1E-3</v>
      </c>
      <c r="E190" s="319"/>
      <c r="F190" s="319" t="str">
        <f>"Declarable at "&amp;D190*100&amp;"% - CAS No. "&amp;Table237[[#This Row],[CAS]]&amp;", "&amp;Table237[[#This Row],[Descriptions]]</f>
        <v>Declarable at 0.1% - CAS No. 422-86-6, Heptafluoropropyl chloride</v>
      </c>
    </row>
    <row r="191" spans="1:6">
      <c r="A191" s="333" t="s">
        <v>3129</v>
      </c>
      <c r="B191" s="334" t="s">
        <v>6242</v>
      </c>
      <c r="C191" s="334" t="s">
        <v>6226</v>
      </c>
      <c r="D191" s="335">
        <v>1E-3</v>
      </c>
      <c r="E191" s="319"/>
      <c r="F191" s="319" t="str">
        <f>"Declarable at "&amp;D191*100&amp;"% - CAS No. "&amp;Table237[[#This Row],[CAS]]&amp;", "&amp;Table237[[#This Row],[Descriptions]]</f>
        <v>Declarable at 0.1% - CAS No. 76-15-3, Monochloropentafluoroethane</v>
      </c>
    </row>
    <row r="192" spans="1:6">
      <c r="A192" s="333" t="s">
        <v>2439</v>
      </c>
      <c r="B192" s="334" t="s">
        <v>6243</v>
      </c>
      <c r="C192" s="334" t="s">
        <v>6226</v>
      </c>
      <c r="D192" s="335">
        <v>1E-3</v>
      </c>
      <c r="E192" s="319"/>
      <c r="F192" s="319" t="str">
        <f>"Declarable at "&amp;D192*100&amp;"% - CAS No. "&amp;Table237[[#This Row],[CAS]]&amp;", "&amp;Table237[[#This Row],[Descriptions]]</f>
        <v>Declarable at 0.1% - CAS No. 2354-06-5, Pentachlorotrifluoropropane</v>
      </c>
    </row>
    <row r="193" spans="1:6">
      <c r="A193" s="333" t="s">
        <v>2094</v>
      </c>
      <c r="B193" s="334" t="s">
        <v>6244</v>
      </c>
      <c r="C193" s="334" t="s">
        <v>6226</v>
      </c>
      <c r="D193" s="335">
        <v>1E-3</v>
      </c>
      <c r="E193" s="319"/>
      <c r="F193" s="319" t="str">
        <f>"Declarable at "&amp;D193*100&amp;"% - CAS No. "&amp;Table237[[#This Row],[CAS]]&amp;", "&amp;Table237[[#This Row],[Descriptions]]</f>
        <v>Declarable at 0.1% - CAS No. 124-73-2, 1,2-Dibromotetrafluoroethane</v>
      </c>
    </row>
    <row r="194" spans="1:6">
      <c r="A194" s="333" t="s">
        <v>3126</v>
      </c>
      <c r="B194" s="334" t="s">
        <v>6245</v>
      </c>
      <c r="C194" s="334" t="s">
        <v>6226</v>
      </c>
      <c r="D194" s="335">
        <v>1E-3</v>
      </c>
      <c r="E194" s="319"/>
      <c r="F194" s="319" t="str">
        <f>"Declarable at "&amp;D194*100&amp;"% - CAS No. "&amp;Table237[[#This Row],[CAS]]&amp;", "&amp;Table237[[#This Row],[Descriptions]]</f>
        <v>Declarable at 0.1% - CAS No. 76-12-0, 1,2-Difluorotetrachloroethane</v>
      </c>
    </row>
    <row r="195" spans="1:6">
      <c r="A195" s="333" t="s">
        <v>2525</v>
      </c>
      <c r="B195" s="334" t="s">
        <v>6246</v>
      </c>
      <c r="C195" s="334" t="s">
        <v>6226</v>
      </c>
      <c r="D195" s="335">
        <v>1E-3</v>
      </c>
      <c r="E195" s="319"/>
      <c r="F195" s="319" t="str">
        <f>"Declarable at "&amp;D195*100&amp;"% - CAS No. "&amp;Table237[[#This Row],[CAS]]&amp;", "&amp;Table237[[#This Row],[Descriptions]]</f>
        <v>Declarable at 0.1% - CAS No. 29255-31-0, Tetrachlorotetrafluoropropane</v>
      </c>
    </row>
    <row r="196" spans="1:6">
      <c r="A196" s="333" t="s">
        <v>2318</v>
      </c>
      <c r="B196" s="334" t="s">
        <v>6247</v>
      </c>
      <c r="C196" s="334" t="s">
        <v>6226</v>
      </c>
      <c r="D196" s="335">
        <v>1E-3</v>
      </c>
      <c r="E196" s="319"/>
      <c r="F196" s="319" t="str">
        <f>"Declarable at "&amp;D196*100&amp;"% - CAS No. "&amp;Table237[[#This Row],[CAS]]&amp;", "&amp;Table237[[#This Row],[Descriptions]]</f>
        <v>Declarable at 0.1% - CAS No. 1599-41-3, 1,2,2-Trichloropentafluoropropane</v>
      </c>
    </row>
    <row r="197" spans="1:6">
      <c r="A197" s="333" t="s">
        <v>3127</v>
      </c>
      <c r="B197" s="334" t="s">
        <v>6248</v>
      </c>
      <c r="C197" s="334" t="s">
        <v>6226</v>
      </c>
      <c r="D197" s="335">
        <v>1E-3</v>
      </c>
      <c r="E197" s="319"/>
      <c r="F197" s="319" t="str">
        <f>"Declarable at "&amp;D197*100&amp;"% - CAS No. "&amp;Table237[[#This Row],[CAS]]&amp;", "&amp;Table237[[#This Row],[Descriptions]]</f>
        <v>Declarable at 0.1% - CAS No. 76-13-1, 1,1,2-trichloro-1,2,2-trifluoroethane</v>
      </c>
    </row>
    <row r="198" spans="1:6">
      <c r="A198" s="333" t="s">
        <v>2959</v>
      </c>
      <c r="B198" s="334" t="s">
        <v>6249</v>
      </c>
      <c r="C198" s="334" t="s">
        <v>6226</v>
      </c>
      <c r="D198" s="335">
        <v>1E-3</v>
      </c>
      <c r="E198" s="319"/>
      <c r="F198" s="319" t="str">
        <f>"Declarable at "&amp;D198*100&amp;"% - CAS No. "&amp;Table237[[#This Row],[CAS]]&amp;", "&amp;Table237[[#This Row],[Descriptions]]</f>
        <v>Declarable at 0.1% - CAS No. 661-97-2, 1,2-Dichloro-1,1,2,3,3,3-hexafluoropropane</v>
      </c>
    </row>
    <row r="199" spans="1:6">
      <c r="A199" s="333" t="s">
        <v>2210</v>
      </c>
      <c r="B199" s="334" t="s">
        <v>6250</v>
      </c>
      <c r="C199" s="334" t="s">
        <v>6226</v>
      </c>
      <c r="D199" s="335">
        <v>1E-3</v>
      </c>
      <c r="E199" s="319"/>
      <c r="F199" s="319" t="str">
        <f>"Declarable at "&amp;D199*100&amp;"% - CAS No. "&amp;Table237[[#This Row],[CAS]]&amp;", "&amp;Table237[[#This Row],[Descriptions]]</f>
        <v>Declarable at 0.1% - CAS No. 135401-87-5, Heptachlorofluoropropan</v>
      </c>
    </row>
    <row r="200" spans="1:6">
      <c r="A200" s="333" t="s">
        <v>3128</v>
      </c>
      <c r="B200" s="334" t="s">
        <v>6251</v>
      </c>
      <c r="C200" s="334" t="s">
        <v>6226</v>
      </c>
      <c r="D200" s="335">
        <v>1E-3</v>
      </c>
      <c r="E200" s="319"/>
      <c r="F200" s="319" t="str">
        <f>"Declarable at "&amp;D200*100&amp;"% - CAS No. "&amp;Table237[[#This Row],[CAS]]&amp;", "&amp;Table237[[#This Row],[Descriptions]]</f>
        <v>Declarable at 0.1% - CAS No. 76-14-2, Cryofluoran</v>
      </c>
    </row>
    <row r="201" spans="1:6">
      <c r="A201" s="333" t="s">
        <v>2116</v>
      </c>
      <c r="B201" s="334" t="s">
        <v>6252</v>
      </c>
      <c r="C201" s="334" t="s">
        <v>6226</v>
      </c>
      <c r="D201" s="335">
        <v>1E-3</v>
      </c>
      <c r="E201" s="319"/>
      <c r="F201" s="319" t="str">
        <f>"Declarable at "&amp;D201*100&amp;"% - CAS No. "&amp;Table237[[#This Row],[CAS]]&amp;", "&amp;Table237[[#This Row],[Descriptions]]</f>
        <v>Declarable at 0.1% - CAS No. 127564-92-5, Dichlorpentafluorpropan</v>
      </c>
    </row>
    <row r="202" spans="1:6">
      <c r="A202" s="333" t="s">
        <v>2478</v>
      </c>
      <c r="B202" s="334" t="s">
        <v>6253</v>
      </c>
      <c r="C202" s="334" t="s">
        <v>6226</v>
      </c>
      <c r="D202" s="335">
        <v>1E-3</v>
      </c>
      <c r="E202" s="319"/>
      <c r="F202" s="319" t="str">
        <f>"Declarable at "&amp;D202*100&amp;"% - CAS No. "&amp;Table237[[#This Row],[CAS]]&amp;", "&amp;Table237[[#This Row],[Descriptions]]</f>
        <v>Declarable at 0.1% - CAS No. 26523-64-8, Trichlortrifluorethan</v>
      </c>
    </row>
    <row r="203" spans="1:6">
      <c r="A203" s="333" t="s">
        <v>2622</v>
      </c>
      <c r="B203" s="334" t="s">
        <v>6253</v>
      </c>
      <c r="C203" s="334" t="s">
        <v>6226</v>
      </c>
      <c r="D203" s="335">
        <v>1E-3</v>
      </c>
      <c r="E203" s="319"/>
      <c r="F203" s="319" t="str">
        <f>"Declarable at "&amp;D203*100&amp;"% - CAS No. "&amp;Table237[[#This Row],[CAS]]&amp;", "&amp;Table237[[#This Row],[Descriptions]]</f>
        <v>Declarable at 0.1% - CAS No. 354-58-5, Trichlortrifluorethan</v>
      </c>
    </row>
    <row r="204" spans="1:6">
      <c r="A204" s="333" t="s">
        <v>2651</v>
      </c>
      <c r="B204" s="334" t="s">
        <v>6254</v>
      </c>
      <c r="C204" s="334" t="s">
        <v>6226</v>
      </c>
      <c r="D204" s="335">
        <v>1E-3</v>
      </c>
      <c r="E204" s="319"/>
      <c r="F204" s="319" t="str">
        <f>"Declarable at "&amp;D204*100&amp;"% - CAS No. "&amp;Table237[[#This Row],[CAS]]&amp;", "&amp;Table237[[#This Row],[Descriptions]]</f>
        <v>Declarable at 0.1% - CAS No. 374-07-2, 1,1-Dichlor-1,2,2,2-tetrafluorethan</v>
      </c>
    </row>
    <row r="205" spans="1:6">
      <c r="A205" s="333" t="s">
        <v>2713</v>
      </c>
      <c r="B205" s="334" t="s">
        <v>6255</v>
      </c>
      <c r="C205" s="334" t="s">
        <v>6226</v>
      </c>
      <c r="D205" s="335">
        <v>1E-3</v>
      </c>
      <c r="E205" s="319"/>
      <c r="F205" s="319" t="str">
        <f>"Declarable at "&amp;D205*100&amp;"% - CAS No. "&amp;Table237[[#This Row],[CAS]]&amp;", "&amp;Table237[[#This Row],[Descriptions]]</f>
        <v>Declarable at 0.1% - CAS No. 4259-43-2, 1,1,1-Trichlorpentafluorpropan</v>
      </c>
    </row>
    <row r="206" spans="1:6">
      <c r="A206" s="333" t="s">
        <v>3125</v>
      </c>
      <c r="B206" s="334" t="s">
        <v>6256</v>
      </c>
      <c r="C206" s="334" t="s">
        <v>6226</v>
      </c>
      <c r="D206" s="335">
        <v>1E-3</v>
      </c>
      <c r="E206" s="319"/>
      <c r="F206" s="319" t="str">
        <f>"Declarable at "&amp;D206*100&amp;"% - CAS No. "&amp;Table237[[#This Row],[CAS]]&amp;", "&amp;Table237[[#This Row],[Descriptions]]</f>
        <v>Declarable at 0.1% - CAS No. 76-11-9, 1,1,1,2-Tetrachlor-2,2-difluorethan</v>
      </c>
    </row>
    <row r="207" spans="1:6">
      <c r="A207" s="333" t="s">
        <v>2429</v>
      </c>
      <c r="B207" s="334" t="s">
        <v>6257</v>
      </c>
      <c r="C207" s="334" t="s">
        <v>6226</v>
      </c>
      <c r="D207" s="335">
        <v>1E-3</v>
      </c>
      <c r="E207" s="319"/>
      <c r="F207" s="319" t="str">
        <f>"Declarable at "&amp;D207*100&amp;"% - CAS No. "&amp;Table237[[#This Row],[CAS]]&amp;", "&amp;Table237[[#This Row],[Descriptions]]</f>
        <v>Declarable at 0.1% - CAS No. 2268-46-4, 1,1,1,3-Tetrachlortetrafluorpropan</v>
      </c>
    </row>
    <row r="208" spans="1:6">
      <c r="A208" s="333" t="s">
        <v>2559</v>
      </c>
      <c r="B208" s="334" t="s">
        <v>6258</v>
      </c>
      <c r="C208" s="334" t="s">
        <v>6226</v>
      </c>
      <c r="D208" s="335">
        <v>1E-3</v>
      </c>
      <c r="E208" s="319"/>
      <c r="F208" s="319" t="str">
        <f>"Declarable at "&amp;D208*100&amp;"% - CAS No. "&amp;Table237[[#This Row],[CAS]]&amp;", "&amp;Table237[[#This Row],[Descriptions]]</f>
        <v>Declarable at 0.1% - CAS No. 3182-26-1, 1,1,1,3,3,3-Hexachlor-2,2-difluorpropan</v>
      </c>
    </row>
    <row r="209" spans="1:6">
      <c r="A209" s="333" t="s">
        <v>2168</v>
      </c>
      <c r="B209" s="334" t="s">
        <v>6243</v>
      </c>
      <c r="C209" s="334" t="s">
        <v>6226</v>
      </c>
      <c r="D209" s="335">
        <v>1E-3</v>
      </c>
      <c r="E209" s="319"/>
      <c r="F209" s="319" t="str">
        <f>"Declarable at "&amp;D209*100&amp;"% - CAS No. "&amp;Table237[[#This Row],[CAS]]&amp;", "&amp;Table237[[#This Row],[Descriptions]]</f>
        <v>Declarable at 0.1% - CAS No. 134237-31-3, Pentachlorotrifluoropropane</v>
      </c>
    </row>
    <row r="210" spans="1:6">
      <c r="A210" s="333" t="s">
        <v>3132</v>
      </c>
      <c r="B210" s="334" t="s">
        <v>6259</v>
      </c>
      <c r="C210" s="334" t="s">
        <v>6226</v>
      </c>
      <c r="D210" s="335">
        <v>1E-3</v>
      </c>
      <c r="E210" s="319"/>
      <c r="F210" s="319" t="str">
        <f>"Declarable at "&amp;D210*100&amp;"% - CAS No. "&amp;Table237[[#This Row],[CAS]]&amp;", "&amp;Table237[[#This Row],[Descriptions]]</f>
        <v>Declarable at 0.1% - CAS No. 76-17-5, 1,2,3-Trichloropentafluoropropane</v>
      </c>
    </row>
    <row r="211" spans="1:6">
      <c r="A211" s="333" t="s">
        <v>2624</v>
      </c>
      <c r="B211" s="334" t="s">
        <v>6260</v>
      </c>
      <c r="C211" s="334" t="s">
        <v>6226</v>
      </c>
      <c r="D211" s="335">
        <v>1E-3</v>
      </c>
      <c r="E211" s="319"/>
      <c r="F211" s="319" t="str">
        <f>"Declarable at "&amp;D211*100&amp;"% - CAS No. "&amp;Table237[[#This Row],[CAS]]&amp;", "&amp;Table237[[#This Row],[Descriptions]]</f>
        <v>Declarable at 0.1% - CAS No. 355-25-9, Decafluorobutane</v>
      </c>
    </row>
    <row r="212" spans="1:6">
      <c r="A212" s="333" t="s">
        <v>2966</v>
      </c>
      <c r="B212" s="334" t="s">
        <v>6261</v>
      </c>
      <c r="C212" s="334" t="s">
        <v>6226</v>
      </c>
      <c r="D212" s="335">
        <v>1E-3</v>
      </c>
      <c r="E212" s="319"/>
      <c r="F212" s="319" t="str">
        <f>"Declarable at "&amp;D212*100&amp;"% - CAS No. "&amp;Table237[[#This Row],[CAS]]&amp;", "&amp;Table237[[#This Row],[Descriptions]]</f>
        <v>Declarable at 0.1% - CAS No. 67-72-1, Hexachloroethane</v>
      </c>
    </row>
    <row r="213" spans="1:6">
      <c r="A213" s="333" t="s">
        <v>3133</v>
      </c>
      <c r="B213" s="334" t="s">
        <v>6262</v>
      </c>
      <c r="C213" s="334" t="s">
        <v>6226</v>
      </c>
      <c r="D213" s="335">
        <v>1E-3</v>
      </c>
      <c r="E213" s="319"/>
      <c r="F213" s="319" t="str">
        <f>"Declarable at "&amp;D213*100&amp;"% - CAS No. "&amp;Table237[[#This Row],[CAS]]&amp;", "&amp;Table237[[#This Row],[Descriptions]]</f>
        <v>Declarable at 0.1% - CAS No. 76-19-7, Octafluoropropane</v>
      </c>
    </row>
    <row r="214" spans="1:6">
      <c r="A214" s="333" t="s">
        <v>3130</v>
      </c>
      <c r="B214" s="334" t="s">
        <v>6263</v>
      </c>
      <c r="C214" s="334" t="s">
        <v>6226</v>
      </c>
      <c r="D214" s="335">
        <v>1E-3</v>
      </c>
      <c r="E214" s="319"/>
      <c r="F214" s="319" t="str">
        <f>"Declarable at "&amp;D214*100&amp;"% - CAS No. "&amp;Table237[[#This Row],[CAS]]&amp;", "&amp;Table237[[#This Row],[Descriptions]]</f>
        <v>Declarable at 0.1% - CAS No. 76-16-4, Perfluoroethane</v>
      </c>
    </row>
    <row r="215" spans="1:6">
      <c r="A215" s="333" t="s">
        <v>2037</v>
      </c>
      <c r="B215" s="334" t="s">
        <v>5273</v>
      </c>
      <c r="C215" s="334" t="s">
        <v>5272</v>
      </c>
      <c r="D215" s="335">
        <v>1E-4</v>
      </c>
      <c r="E215" s="319" t="s">
        <v>5176</v>
      </c>
      <c r="F215" s="319" t="str">
        <f>"Declarable at "&amp;D215*100&amp;"% - CAS No. "&amp;Table237[[#This Row],[CAS]]&amp;", "&amp;Table237[[#This Row],[Descriptions]]</f>
        <v>Declarable at 0.01% - CAS No. 1189-85-1, tert-butyl chromate - 1189-85-1</v>
      </c>
    </row>
    <row r="216" spans="1:6">
      <c r="A216" s="333" t="s">
        <v>2150</v>
      </c>
      <c r="B216" s="334" t="s">
        <v>5274</v>
      </c>
      <c r="C216" s="334" t="s">
        <v>5272</v>
      </c>
      <c r="D216" s="335">
        <v>1E-4</v>
      </c>
      <c r="E216" s="319" t="s">
        <v>5176</v>
      </c>
      <c r="F216" s="319" t="str">
        <f>"Declarable at "&amp;D216*100&amp;"% - CAS No. "&amp;Table237[[#This Row],[CAS]]&amp;", "&amp;Table237[[#This Row],[Descriptions]]</f>
        <v xml:space="preserve">Declarable at 0.01% - CAS No. 1333-82-0, chromium (VI) trioxide </v>
      </c>
    </row>
    <row r="217" spans="1:6">
      <c r="A217" s="333" t="s">
        <v>2189</v>
      </c>
      <c r="B217" s="334" t="s">
        <v>5275</v>
      </c>
      <c r="C217" s="334" t="s">
        <v>5272</v>
      </c>
      <c r="D217" s="335">
        <v>1E-4</v>
      </c>
      <c r="E217" s="319" t="s">
        <v>5176</v>
      </c>
      <c r="F217" s="319" t="str">
        <f>"Declarable at "&amp;D217*100&amp;"% - CAS No. "&amp;Table237[[#This Row],[CAS]]&amp;", "&amp;Table237[[#This Row],[Descriptions]]</f>
        <v>Declarable at 0.01% - CAS No. 1344-38-3, basic lead chromate orange</v>
      </c>
    </row>
    <row r="218" spans="1:6">
      <c r="A218" s="333" t="s">
        <v>3147</v>
      </c>
      <c r="B218" s="334" t="s">
        <v>5276</v>
      </c>
      <c r="C218" s="334" t="s">
        <v>5272</v>
      </c>
      <c r="D218" s="335">
        <v>1E-4</v>
      </c>
      <c r="E218" s="319" t="s">
        <v>5176</v>
      </c>
      <c r="F218" s="319" t="str">
        <f>"Declarable at "&amp;D218*100&amp;"% - CAS No. "&amp;Table237[[#This Row],[CAS]]&amp;", "&amp;Table237[[#This Row],[Descriptions]]</f>
        <v>Declarable at 0.01% - CAS No. 7758-97-6, lead chromate</v>
      </c>
    </row>
    <row r="219" spans="1:6">
      <c r="A219" s="333" t="s">
        <v>3151</v>
      </c>
      <c r="B219" s="334" t="s">
        <v>5277</v>
      </c>
      <c r="C219" s="334" t="s">
        <v>5272</v>
      </c>
      <c r="D219" s="335">
        <v>1E-4</v>
      </c>
      <c r="E219" s="319" t="s">
        <v>5176</v>
      </c>
      <c r="F219" s="319" t="str">
        <f>"Declarable at "&amp;D219*100&amp;"% - CAS No. "&amp;Table237[[#This Row],[CAS]]&amp;", "&amp;Table237[[#This Row],[Descriptions]]</f>
        <v>Declarable at 0.01% - CAS No. 7775-11-3, sodium chromate</v>
      </c>
    </row>
    <row r="220" spans="1:6">
      <c r="A220" s="333" t="s">
        <v>3152</v>
      </c>
      <c r="B220" s="334" t="s">
        <v>5278</v>
      </c>
      <c r="C220" s="334" t="s">
        <v>5272</v>
      </c>
      <c r="D220" s="335">
        <v>1E-4</v>
      </c>
      <c r="E220" s="319" t="s">
        <v>5176</v>
      </c>
      <c r="F220" s="319" t="str">
        <f>"Declarable at "&amp;D220*100&amp;"% - CAS No. "&amp;Table237[[#This Row],[CAS]]&amp;", "&amp;Table237[[#This Row],[Descriptions]]</f>
        <v>Declarable at 0.01% - CAS No. 7778-50-9, potassium dichromate</v>
      </c>
    </row>
    <row r="221" spans="1:6">
      <c r="A221" s="333" t="s">
        <v>3162</v>
      </c>
      <c r="B221" s="334" t="s">
        <v>5279</v>
      </c>
      <c r="C221" s="334" t="s">
        <v>5272</v>
      </c>
      <c r="D221" s="335">
        <v>1E-4</v>
      </c>
      <c r="E221" s="319" t="s">
        <v>5176</v>
      </c>
      <c r="F221" s="319" t="str">
        <f>"Declarable at "&amp;D221*100&amp;"% - CAS No. "&amp;Table237[[#This Row],[CAS]]&amp;", "&amp;Table237[[#This Row],[Descriptions]]</f>
        <v>Declarable at 0.01% - CAS No. 7784-01-2, silver chromate</v>
      </c>
    </row>
    <row r="222" spans="1:6">
      <c r="A222" s="333" t="s">
        <v>3167</v>
      </c>
      <c r="B222" s="334" t="s">
        <v>5280</v>
      </c>
      <c r="C222" s="334" t="s">
        <v>5272</v>
      </c>
      <c r="D222" s="335">
        <v>1E-4</v>
      </c>
      <c r="E222" s="319" t="s">
        <v>5176</v>
      </c>
      <c r="F222" s="319" t="str">
        <f>"Declarable at "&amp;D222*100&amp;"% - CAS No. "&amp;Table237[[#This Row],[CAS]]&amp;", "&amp;Table237[[#This Row],[Descriptions]]</f>
        <v>Declarable at 0.01% - CAS No. 7789-00-6, potassium chromate</v>
      </c>
    </row>
    <row r="223" spans="1:6">
      <c r="A223" s="333" t="s">
        <v>3168</v>
      </c>
      <c r="B223" s="334" t="s">
        <v>5281</v>
      </c>
      <c r="C223" s="334" t="s">
        <v>5272</v>
      </c>
      <c r="D223" s="335">
        <v>1E-4</v>
      </c>
      <c r="E223" s="319" t="s">
        <v>5176</v>
      </c>
      <c r="F223" s="319" t="str">
        <f>"Declarable at "&amp;D223*100&amp;"% - CAS No. "&amp;Table237[[#This Row],[CAS]]&amp;", "&amp;Table237[[#This Row],[Descriptions]]</f>
        <v xml:space="preserve">Declarable at 0.01% - CAS No. 7789-06-2, strontium chromate </v>
      </c>
    </row>
    <row r="224" spans="1:6">
      <c r="A224" s="333" t="s">
        <v>3169</v>
      </c>
      <c r="B224" s="334" t="s">
        <v>5282</v>
      </c>
      <c r="C224" s="334" t="s">
        <v>5272</v>
      </c>
      <c r="D224" s="335">
        <v>1E-4</v>
      </c>
      <c r="E224" s="319" t="s">
        <v>5176</v>
      </c>
      <c r="F224" s="319" t="str">
        <f>"Declarable at "&amp;D224*100&amp;"% - CAS No. "&amp;Table237[[#This Row],[CAS]]&amp;", "&amp;Table237[[#This Row],[Descriptions]]</f>
        <v>Declarable at 0.01% - CAS No. 7789-09-5, ammonium dichromate</v>
      </c>
    </row>
    <row r="225" spans="1:6">
      <c r="A225" s="333" t="s">
        <v>3171</v>
      </c>
      <c r="B225" s="334" t="s">
        <v>5283</v>
      </c>
      <c r="C225" s="334" t="s">
        <v>5272</v>
      </c>
      <c r="D225" s="335">
        <v>1E-4</v>
      </c>
      <c r="E225" s="319" t="s">
        <v>5176</v>
      </c>
      <c r="F225" s="319" t="str">
        <f>"Declarable at "&amp;D225*100&amp;"% - CAS No. "&amp;Table237[[#This Row],[CAS]]&amp;", "&amp;Table237[[#This Row],[Descriptions]]</f>
        <v>Declarable at 0.01% - CAS No. 7789-12-0, sodium dichromate dehydrate</v>
      </c>
    </row>
    <row r="226" spans="1:6">
      <c r="A226" s="333" t="s">
        <v>3166</v>
      </c>
      <c r="B226" s="334" t="s">
        <v>5284</v>
      </c>
      <c r="C226" s="334" t="s">
        <v>5272</v>
      </c>
      <c r="D226" s="335">
        <v>1E-4</v>
      </c>
      <c r="E226" s="319" t="s">
        <v>5176</v>
      </c>
      <c r="F226" s="319" t="str">
        <f>"Declarable at "&amp;D226*100&amp;"% - CAS No. "&amp;Table237[[#This Row],[CAS]]&amp;", "&amp;Table237[[#This Row],[Descriptions]]</f>
        <v>Declarable at 0.01% - CAS No. 7788-98-9, ammonium chromate</v>
      </c>
    </row>
    <row r="227" spans="1:6">
      <c r="A227" s="333" t="s">
        <v>1953</v>
      </c>
      <c r="B227" s="334" t="s">
        <v>5285</v>
      </c>
      <c r="C227" s="334" t="s">
        <v>5272</v>
      </c>
      <c r="D227" s="335">
        <v>1E-4</v>
      </c>
      <c r="E227" s="319" t="s">
        <v>5176</v>
      </c>
      <c r="F227" s="319" t="str">
        <f>"Declarable at "&amp;D227*100&amp;"% - CAS No. "&amp;Table237[[#This Row],[CAS]]&amp;", "&amp;Table237[[#This Row],[Descriptions]]</f>
        <v>Declarable at 0.01% - CAS No. 10294-40-3, barium chromate</v>
      </c>
    </row>
    <row r="228" spans="1:6">
      <c r="A228" s="333" t="s">
        <v>1972</v>
      </c>
      <c r="B228" s="334" t="s">
        <v>5286</v>
      </c>
      <c r="C228" s="334" t="s">
        <v>5272</v>
      </c>
      <c r="D228" s="335">
        <v>1E-4</v>
      </c>
      <c r="E228" s="319" t="s">
        <v>5176</v>
      </c>
      <c r="F228" s="319" t="str">
        <f>"Declarable at "&amp;D228*100&amp;"% - CAS No. "&amp;Table237[[#This Row],[CAS]]&amp;", "&amp;Table237[[#This Row],[Descriptions]]</f>
        <v>Declarable at 0.01% - CAS No. 10588-01-9, sodium dichromate</v>
      </c>
    </row>
    <row r="229" spans="1:6">
      <c r="A229" s="333" t="s">
        <v>2105</v>
      </c>
      <c r="B229" s="334" t="s">
        <v>5287</v>
      </c>
      <c r="C229" s="334" t="s">
        <v>5272</v>
      </c>
      <c r="D229" s="335">
        <v>1E-4</v>
      </c>
      <c r="E229" s="319" t="s">
        <v>5176</v>
      </c>
      <c r="F229" s="319" t="str">
        <f>"Declarable at "&amp;D229*100&amp;"% - CAS No. "&amp;Table237[[#This Row],[CAS]]&amp;", "&amp;Table237[[#This Row],[Descriptions]]</f>
        <v>Declarable at 0.01% - CAS No. 12656-85-8, molybdenum orange</v>
      </c>
    </row>
    <row r="230" spans="1:6">
      <c r="A230" s="333" t="s">
        <v>2208</v>
      </c>
      <c r="B230" s="334" t="s">
        <v>5288</v>
      </c>
      <c r="C230" s="334" t="s">
        <v>5272</v>
      </c>
      <c r="D230" s="335">
        <v>1E-4</v>
      </c>
      <c r="E230" s="319" t="s">
        <v>5176</v>
      </c>
      <c r="F230" s="319" t="str">
        <f>"Declarable at "&amp;D230*100&amp;"% - CAS No. "&amp;Table237[[#This Row],[CAS]]&amp;", "&amp;Table237[[#This Row],[Descriptions]]</f>
        <v>Declarable at 0.01% - CAS No. 13530-65-9, zinc chromate</v>
      </c>
    </row>
    <row r="231" spans="1:6">
      <c r="A231" s="333" t="s">
        <v>2218</v>
      </c>
      <c r="B231" s="334" t="s">
        <v>5289</v>
      </c>
      <c r="C231" s="334" t="s">
        <v>5272</v>
      </c>
      <c r="D231" s="335">
        <v>1E-4</v>
      </c>
      <c r="E231" s="319" t="s">
        <v>5176</v>
      </c>
      <c r="F231" s="319" t="str">
        <f>"Declarable at "&amp;D231*100&amp;"% - CAS No. "&amp;Table237[[#This Row],[CAS]]&amp;", "&amp;Table237[[#This Row],[Descriptions]]</f>
        <v>Declarable at 0.01% - CAS No. 13765-19-0, calcium chromate</v>
      </c>
    </row>
    <row r="232" spans="1:6">
      <c r="A232" s="333" t="s">
        <v>2236</v>
      </c>
      <c r="B232" s="334" t="s">
        <v>5290</v>
      </c>
      <c r="C232" s="334" t="s">
        <v>5272</v>
      </c>
      <c r="D232" s="335">
        <v>1E-4</v>
      </c>
      <c r="E232" s="319" t="s">
        <v>5176</v>
      </c>
      <c r="F232" s="319" t="str">
        <f>"Declarable at "&amp;D232*100&amp;"% - CAS No. "&amp;Table237[[#This Row],[CAS]]&amp;", "&amp;Table237[[#This Row],[Descriptions]]</f>
        <v>Declarable at 0.01% - CAS No. 14018-95-2, zinc dichromate</v>
      </c>
    </row>
    <row r="233" spans="1:6">
      <c r="A233" s="333" t="s">
        <v>2279</v>
      </c>
      <c r="B233" s="334" t="s">
        <v>5291</v>
      </c>
      <c r="C233" s="334" t="s">
        <v>5272</v>
      </c>
      <c r="D233" s="335">
        <v>1E-4</v>
      </c>
      <c r="E233" s="319" t="s">
        <v>5176</v>
      </c>
      <c r="F233" s="319" t="str">
        <f>"Declarable at "&amp;D233*100&amp;"% - CAS No. "&amp;Table237[[#This Row],[CAS]]&amp;", "&amp;Table237[[#This Row],[Descriptions]]</f>
        <v>Declarable at 0.01% - CAS No. 14986-48-2, chromium (VI) chloride</v>
      </c>
    </row>
    <row r="234" spans="1:6">
      <c r="A234" s="333" t="s">
        <v>2366</v>
      </c>
      <c r="B234" s="334" t="s">
        <v>5292</v>
      </c>
      <c r="C234" s="334" t="s">
        <v>5272</v>
      </c>
      <c r="D234" s="335">
        <v>1E-4</v>
      </c>
      <c r="E234" s="319" t="s">
        <v>5176</v>
      </c>
      <c r="F234" s="319" t="str">
        <f>"Declarable at "&amp;D234*100&amp;"% - CAS No. "&amp;Table237[[#This Row],[CAS]]&amp;", "&amp;Table237[[#This Row],[Descriptions]]</f>
        <v>Declarable at 0.01% - CAS No. 18454-12-1, lead chromate oxide</v>
      </c>
    </row>
    <row r="235" spans="1:6">
      <c r="A235" s="333" t="s">
        <v>2367</v>
      </c>
      <c r="B235" s="334" t="s">
        <v>5293</v>
      </c>
      <c r="C235" s="334" t="s">
        <v>5272</v>
      </c>
      <c r="D235" s="335">
        <v>1E-4</v>
      </c>
      <c r="E235" s="319" t="s">
        <v>5176</v>
      </c>
      <c r="F235" s="319" t="str">
        <f>"Declarable at "&amp;D235*100&amp;"% - CAS No. "&amp;Table237[[#This Row],[CAS]]&amp;", "&amp;Table237[[#This Row],[Descriptions]]</f>
        <v>Declarable at 0.01% - CAS No. 18540-29-9, hexavalent chromium</v>
      </c>
    </row>
    <row r="236" spans="1:6">
      <c r="A236" s="333" t="s">
        <v>2001</v>
      </c>
      <c r="B236" s="334" t="s">
        <v>5294</v>
      </c>
      <c r="C236" s="334" t="s">
        <v>5272</v>
      </c>
      <c r="D236" s="335">
        <v>1E-4</v>
      </c>
      <c r="E236" s="319" t="s">
        <v>5176</v>
      </c>
      <c r="F236" s="319" t="str">
        <f>"Declarable at "&amp;D236*100&amp;"% - CAS No. "&amp;Table237[[#This Row],[CAS]]&amp;", "&amp;Table237[[#This Row],[Descriptions]]</f>
        <v>Declarable at 0.01% - CAS No. 11103-86-9, Zinc potassium chromate</v>
      </c>
    </row>
    <row r="237" spans="1:6">
      <c r="A237" s="333" t="s">
        <v>2025</v>
      </c>
      <c r="B237" s="334" t="s">
        <v>5295</v>
      </c>
      <c r="C237" s="334" t="s">
        <v>5272</v>
      </c>
      <c r="D237" s="335">
        <v>1E-4</v>
      </c>
      <c r="E237" s="319" t="s">
        <v>5176</v>
      </c>
      <c r="F237" s="319" t="str">
        <f>"Declarable at "&amp;D237*100&amp;"% - CAS No. "&amp;Table237[[#This Row],[CAS]]&amp;", "&amp;Table237[[#This Row],[Descriptions]]</f>
        <v>Declarable at 0.01% - CAS No. 116565-73-2, Chromium lead molybdenum oxide sulfate, silica-modified</v>
      </c>
    </row>
    <row r="238" spans="1:6">
      <c r="A238" s="333" t="s">
        <v>2027</v>
      </c>
      <c r="B238" s="334" t="s">
        <v>5296</v>
      </c>
      <c r="C238" s="334" t="s">
        <v>5272</v>
      </c>
      <c r="D238" s="335">
        <v>1E-4</v>
      </c>
      <c r="E238" s="319" t="s">
        <v>5176</v>
      </c>
      <c r="F238" s="319" t="str">
        <f>"Declarable at "&amp;D238*100&amp;"% - CAS No. "&amp;Table237[[#This Row],[CAS]]&amp;", "&amp;Table237[[#This Row],[Descriptions]]</f>
        <v>Declarable at 0.01% - CAS No. 116565-74-3, Chromium lead oxide sulfate, silica-modified</v>
      </c>
    </row>
    <row r="239" spans="1:6">
      <c r="A239" s="333" t="s">
        <v>2188</v>
      </c>
      <c r="B239" s="334" t="s">
        <v>5297</v>
      </c>
      <c r="C239" s="334" t="s">
        <v>5272</v>
      </c>
      <c r="D239" s="335">
        <v>1E-4</v>
      </c>
      <c r="E239" s="319" t="s">
        <v>5176</v>
      </c>
      <c r="F239" s="319" t="str">
        <f>"Declarable at "&amp;D239*100&amp;"% - CAS No. "&amp;Table237[[#This Row],[CAS]]&amp;", "&amp;Table237[[#This Row],[Descriptions]]</f>
        <v>Declarable at 0.01% - CAS No. 1344-37-2, C.I. Pigment yellow 34</v>
      </c>
    </row>
    <row r="240" spans="1:6">
      <c r="A240" s="333" t="s">
        <v>2209</v>
      </c>
      <c r="B240" s="334" t="s">
        <v>5298</v>
      </c>
      <c r="C240" s="334" t="s">
        <v>5272</v>
      </c>
      <c r="D240" s="335">
        <v>1E-4</v>
      </c>
      <c r="E240" s="319" t="s">
        <v>5176</v>
      </c>
      <c r="F240" s="319" t="str">
        <f>"Declarable at "&amp;D240*100&amp;"% - CAS No. "&amp;Table237[[#This Row],[CAS]]&amp;", "&amp;Table237[[#This Row],[Descriptions]]</f>
        <v>Declarable at 0.01% - CAS No. 13530-68-2, Chromic acid</v>
      </c>
    </row>
    <row r="241" spans="1:6">
      <c r="A241" s="333" t="s">
        <v>2249</v>
      </c>
      <c r="B241" s="334" t="s">
        <v>5299</v>
      </c>
      <c r="C241" s="334" t="s">
        <v>5272</v>
      </c>
      <c r="D241" s="335">
        <v>1E-4</v>
      </c>
      <c r="E241" s="319" t="s">
        <v>5176</v>
      </c>
      <c r="F241" s="319" t="str">
        <f>"Declarable at "&amp;D241*100&amp;"% - CAS No. "&amp;Table237[[#This Row],[CAS]]&amp;", "&amp;Table237[[#This Row],[Descriptions]]</f>
        <v>Declarable at 0.01% - CAS No. 14307-33-6, Calcium dichromate(VI)</v>
      </c>
    </row>
    <row r="242" spans="1:6">
      <c r="A242" s="333" t="s">
        <v>2649</v>
      </c>
      <c r="B242" s="334" t="s">
        <v>5300</v>
      </c>
      <c r="C242" s="334" t="s">
        <v>5272</v>
      </c>
      <c r="D242" s="335">
        <v>1E-4</v>
      </c>
      <c r="E242" s="319" t="s">
        <v>5176</v>
      </c>
      <c r="F242" s="319" t="str">
        <f>"Declarable at "&amp;D242*100&amp;"% - CAS No. "&amp;Table237[[#This Row],[CAS]]&amp;", "&amp;Table237[[#This Row],[Descriptions]]</f>
        <v>Declarable at 0.01% - CAS No. 37300-23-5, C.I. Pigment Yellow 36</v>
      </c>
    </row>
    <row r="243" spans="1:6">
      <c r="A243" s="333" t="s">
        <v>2759</v>
      </c>
      <c r="B243" s="334" t="s">
        <v>5301</v>
      </c>
      <c r="C243" s="334" t="s">
        <v>5272</v>
      </c>
      <c r="D243" s="335">
        <v>1E-4</v>
      </c>
      <c r="E243" s="319" t="s">
        <v>5176</v>
      </c>
      <c r="F243" s="319" t="str">
        <f>"Declarable at "&amp;D243*100&amp;"% - CAS No. "&amp;Table237[[#This Row],[CAS]]&amp;", "&amp;Table237[[#This Row],[Descriptions]]</f>
        <v>Declarable at 0.01% - CAS No. 49663-84-5, Pentazinc chromate octahydroxide</v>
      </c>
    </row>
    <row r="244" spans="1:6">
      <c r="A244" s="333" t="s">
        <v>2781</v>
      </c>
      <c r="B244" s="334" t="s">
        <v>5302</v>
      </c>
      <c r="C244" s="334" t="s">
        <v>5272</v>
      </c>
      <c r="D244" s="335">
        <v>1E-4</v>
      </c>
      <c r="E244" s="319" t="s">
        <v>5176</v>
      </c>
      <c r="F244" s="319" t="str">
        <f>"Declarable at "&amp;D244*100&amp;"% - CAS No. "&amp;Table237[[#This Row],[CAS]]&amp;", "&amp;Table237[[#This Row],[Descriptions]]</f>
        <v>Declarable at 0.01% - CAS No. 51899-02-6, Lead chromate sulfate (Pb9(CrO4)5(SO4)4)</v>
      </c>
    </row>
    <row r="245" spans="1:6">
      <c r="A245" s="333" t="s">
        <v>2167</v>
      </c>
      <c r="B245" s="334" t="s">
        <v>5303</v>
      </c>
      <c r="C245" s="334" t="s">
        <v>5272</v>
      </c>
      <c r="D245" s="335">
        <v>1E-4</v>
      </c>
      <c r="E245" s="319" t="s">
        <v>5176</v>
      </c>
      <c r="F245" s="319" t="str">
        <f>"Declarable at "&amp;D245*100&amp;"% - CAS No. "&amp;Table237[[#This Row],[CAS]]&amp;", "&amp;Table237[[#This Row],[Descriptions]]</f>
        <v>Declarable at 0.01% - CAS No. 13423-61-5, Magnesium chromate</v>
      </c>
    </row>
    <row r="246" spans="1:6">
      <c r="A246" s="333" t="s">
        <v>2268</v>
      </c>
      <c r="B246" s="334" t="s">
        <v>5304</v>
      </c>
      <c r="C246" s="334" t="s">
        <v>5272</v>
      </c>
      <c r="D246" s="335">
        <v>1E-4</v>
      </c>
      <c r="E246" s="319" t="s">
        <v>5176</v>
      </c>
      <c r="F246" s="319" t="str">
        <f>"Declarable at "&amp;D246*100&amp;"% - CAS No. "&amp;Table237[[#This Row],[CAS]]&amp;", "&amp;Table237[[#This Row],[Descriptions]]</f>
        <v>Declarable at 0.01% - CAS No. 148092-61-9, Lead chromate-Lead sulfate-Turquoise blue lake</v>
      </c>
    </row>
    <row r="247" spans="1:6">
      <c r="A247" s="333" t="s">
        <v>5145</v>
      </c>
      <c r="B247" s="334" t="s">
        <v>5305</v>
      </c>
      <c r="C247" s="334" t="s">
        <v>5272</v>
      </c>
      <c r="D247" s="335">
        <v>1E-4</v>
      </c>
      <c r="E247" s="319" t="s">
        <v>5176</v>
      </c>
      <c r="F247" s="319" t="str">
        <f>"Declarable at "&amp;D247*100&amp;"% - CAS No. "&amp;Table237[[#This Row],[CAS]]&amp;", "&amp;Table237[[#This Row],[Descriptions]]</f>
        <v>Declarable at 0.01% - CAS No. not identified, Sodium Bichromate</v>
      </c>
    </row>
    <row r="248" spans="1:6">
      <c r="A248" s="333" t="s">
        <v>2452</v>
      </c>
      <c r="B248" s="334" t="s">
        <v>5306</v>
      </c>
      <c r="C248" s="334" t="s">
        <v>5272</v>
      </c>
      <c r="D248" s="335">
        <v>1E-4</v>
      </c>
      <c r="E248" s="319" t="s">
        <v>5176</v>
      </c>
      <c r="F248" s="319" t="str">
        <f>"Declarable at "&amp;D248*100&amp;"% - CAS No. "&amp;Table237[[#This Row],[CAS]]&amp;", "&amp;Table237[[#This Row],[Descriptions]]</f>
        <v>Declarable at 0.01% - CAS No. 24613-89-6, Dichromium tris(chromate)</v>
      </c>
    </row>
    <row r="249" spans="1:6">
      <c r="A249" s="333" t="s">
        <v>5145</v>
      </c>
      <c r="B249" s="334" t="s">
        <v>5307</v>
      </c>
      <c r="C249" s="334" t="s">
        <v>5272</v>
      </c>
      <c r="D249" s="335">
        <v>1E-4</v>
      </c>
      <c r="E249" s="319" t="s">
        <v>5176</v>
      </c>
      <c r="F249" s="319" t="str">
        <f>"Declarable at "&amp;D249*100&amp;"% - CAS No. "&amp;Table237[[#This Row],[CAS]]&amp;", "&amp;Table237[[#This Row],[Descriptions]]</f>
        <v>Declarable at 0.01% - CAS No. not identified, Chromates</v>
      </c>
    </row>
    <row r="250" spans="1:6">
      <c r="A250" s="333" t="s">
        <v>3141</v>
      </c>
      <c r="B250" s="334" t="s">
        <v>5298</v>
      </c>
      <c r="C250" s="334" t="s">
        <v>5272</v>
      </c>
      <c r="D250" s="335">
        <v>1E-4</v>
      </c>
      <c r="E250" s="319" t="s">
        <v>5176</v>
      </c>
      <c r="F250" s="319" t="str">
        <f>"Declarable at "&amp;D250*100&amp;"% - CAS No. "&amp;Table237[[#This Row],[CAS]]&amp;", "&amp;Table237[[#This Row],[Descriptions]]</f>
        <v>Declarable at 0.01% - CAS No. 7738-94-5, Chromic acid</v>
      </c>
    </row>
    <row r="251" spans="1:6">
      <c r="A251" s="333" t="s">
        <v>5145</v>
      </c>
      <c r="B251" s="334" t="s">
        <v>5308</v>
      </c>
      <c r="C251" s="334" t="s">
        <v>5272</v>
      </c>
      <c r="D251" s="335">
        <v>1E-4</v>
      </c>
      <c r="E251" s="319" t="s">
        <v>5176</v>
      </c>
      <c r="F251" s="319" t="str">
        <f>"Declarable at "&amp;D251*100&amp;"% - CAS No. "&amp;Table237[[#This Row],[CAS]]&amp;", "&amp;Table237[[#This Row],[Descriptions]]</f>
        <v xml:space="preserve">Declarable at 0.01% - CAS No. not identified, Metallic Pigment blend </v>
      </c>
    </row>
    <row r="252" spans="1:6">
      <c r="A252" s="333" t="s">
        <v>5145</v>
      </c>
      <c r="B252" s="334" t="s">
        <v>5309</v>
      </c>
      <c r="C252" s="334" t="s">
        <v>5272</v>
      </c>
      <c r="D252" s="335">
        <v>1E-4</v>
      </c>
      <c r="E252" s="319" t="s">
        <v>5176</v>
      </c>
      <c r="F252" s="319" t="str">
        <f>"Declarable at "&amp;D252*100&amp;"% - CAS No. "&amp;Table237[[#This Row],[CAS]]&amp;", "&amp;Table237[[#This Row],[Descriptions]]</f>
        <v>Declarable at 0.01% - CAS No. not identified, Metallic pigment blend 5-GyYBkR</v>
      </c>
    </row>
    <row r="253" spans="1:6">
      <c r="A253" s="333" t="s">
        <v>5145</v>
      </c>
      <c r="B253" s="334" t="s">
        <v>5310</v>
      </c>
      <c r="C253" s="334" t="s">
        <v>5272</v>
      </c>
      <c r="D253" s="335">
        <v>1E-4</v>
      </c>
      <c r="E253" s="319" t="s">
        <v>5176</v>
      </c>
      <c r="F253" s="319" t="str">
        <f>"Declarable at "&amp;D253*100&amp;"% - CAS No. "&amp;Table237[[#This Row],[CAS]]&amp;", "&amp;Table237[[#This Row],[Descriptions]]</f>
        <v>Declarable at 0.01% - CAS No. not identified, Metallic pigment blend 5 - GyRY</v>
      </c>
    </row>
    <row r="254" spans="1:6" ht="25.5">
      <c r="A254" s="333" t="s">
        <v>3546</v>
      </c>
      <c r="B254" s="334" t="s">
        <v>5312</v>
      </c>
      <c r="C254" s="334" t="s">
        <v>5311</v>
      </c>
      <c r="D254" s="335">
        <v>1E-3</v>
      </c>
      <c r="E254" s="319"/>
      <c r="F254" s="319" t="str">
        <f>"Declarable at "&amp;D254*100&amp;"% - CAS No. "&amp;Table237[[#This Row],[CAS]]&amp;", "&amp;Table237[[#This Row],[Descriptions]]</f>
        <v>Declarable at 0.1% - CAS No. 65996-93-2, Pitch, coal tar, high temp</v>
      </c>
    </row>
    <row r="255" spans="1:6" ht="25.5">
      <c r="A255" s="333" t="s">
        <v>3549</v>
      </c>
      <c r="B255" s="334" t="s">
        <v>5313</v>
      </c>
      <c r="C255" s="334" t="s">
        <v>5311</v>
      </c>
      <c r="D255" s="335">
        <v>1E-3</v>
      </c>
      <c r="E255" s="319"/>
      <c r="F255" s="319" t="str">
        <f>"Declarable at "&amp;D255*100&amp;"% - CAS No. "&amp;Table237[[#This Row],[CAS]]&amp;", "&amp;Table237[[#This Row],[Descriptions]]</f>
        <v>Declarable at 0.1% - CAS No. 8007-45-2, Coal tars</v>
      </c>
    </row>
    <row r="256" spans="1:6" ht="25.5">
      <c r="A256" s="333" t="s">
        <v>3544</v>
      </c>
      <c r="B256" s="334" t="s">
        <v>5314</v>
      </c>
      <c r="C256" s="334" t="s">
        <v>5311</v>
      </c>
      <c r="D256" s="335">
        <v>1E-3</v>
      </c>
      <c r="E256" s="319"/>
      <c r="F256" s="319" t="str">
        <f>"Declarable at "&amp;D256*100&amp;"% - CAS No. "&amp;Table237[[#This Row],[CAS]]&amp;", "&amp;Table237[[#This Row],[Descriptions]]</f>
        <v>Declarable at 0.1% - CAS No. 65996-89-6, Tar, coal, high-temperature</v>
      </c>
    </row>
    <row r="257" spans="1:6" ht="25.5">
      <c r="A257" s="333" t="s">
        <v>3553</v>
      </c>
      <c r="B257" s="334" t="s">
        <v>5315</v>
      </c>
      <c r="C257" s="334" t="s">
        <v>5311</v>
      </c>
      <c r="D257" s="335">
        <v>1E-3</v>
      </c>
      <c r="E257" s="319"/>
      <c r="F257" s="319" t="str">
        <f>"Declarable at "&amp;D257*100&amp;"% - CAS No. "&amp;Table237[[#This Row],[CAS]]&amp;", "&amp;Table237[[#This Row],[Descriptions]]</f>
        <v>Declarable at 0.1% - CAS No. 90640-80-5, Anthracene oil</v>
      </c>
    </row>
    <row r="258" spans="1:6" ht="25.5">
      <c r="A258" s="333" t="s">
        <v>3554</v>
      </c>
      <c r="B258" s="334" t="s">
        <v>5316</v>
      </c>
      <c r="C258" s="334" t="s">
        <v>5311</v>
      </c>
      <c r="D258" s="335">
        <v>1E-3</v>
      </c>
      <c r="E258" s="319"/>
      <c r="F258" s="319" t="str">
        <f>"Declarable at "&amp;D258*100&amp;"% - CAS No. "&amp;Table237[[#This Row],[CAS]]&amp;", "&amp;Table237[[#This Row],[Descriptions]]</f>
        <v>Declarable at 0.1% - CAS No. 90640-84-9, Creosote oil, acenaphthalene fraction</v>
      </c>
    </row>
    <row r="259" spans="1:6" ht="25.5">
      <c r="A259" s="333" t="s">
        <v>3551</v>
      </c>
      <c r="B259" s="334" t="s">
        <v>5317</v>
      </c>
      <c r="C259" s="334" t="s">
        <v>5311</v>
      </c>
      <c r="D259" s="335">
        <v>1E-3</v>
      </c>
      <c r="E259" s="319"/>
      <c r="F259" s="319" t="str">
        <f>"Declarable at "&amp;D259*100&amp;"% - CAS No. "&amp;Table237[[#This Row],[CAS]]&amp;", "&amp;Table237[[#This Row],[Descriptions]]</f>
        <v>Declarable at 0.1% - CAS No. 84650-04-4, Distillates (coal tar), naphthalene oils</v>
      </c>
    </row>
    <row r="260" spans="1:6" ht="25.5">
      <c r="A260" s="333" t="s">
        <v>3548</v>
      </c>
      <c r="B260" s="334" t="s">
        <v>5318</v>
      </c>
      <c r="C260" s="334" t="s">
        <v>5311</v>
      </c>
      <c r="D260" s="335">
        <v>1E-3</v>
      </c>
      <c r="E260" s="319"/>
      <c r="F260" s="319" t="str">
        <f>"Declarable at "&amp;D260*100&amp;"% - CAS No. "&amp;Table237[[#This Row],[CAS]]&amp;", "&amp;Table237[[#This Row],[Descriptions]]</f>
        <v>Declarable at 0.1% - CAS No. 8001-58-9, Creosote</v>
      </c>
    </row>
    <row r="261" spans="1:6" ht="25.5">
      <c r="A261" s="333" t="s">
        <v>3540</v>
      </c>
      <c r="B261" s="334" t="s">
        <v>5319</v>
      </c>
      <c r="C261" s="334" t="s">
        <v>5311</v>
      </c>
      <c r="D261" s="335">
        <v>1E-3</v>
      </c>
      <c r="E261" s="319"/>
      <c r="F261" s="319" t="str">
        <f>"Declarable at "&amp;D261*100&amp;"% - CAS No. "&amp;Table237[[#This Row],[CAS]]&amp;", "&amp;Table237[[#This Row],[Descriptions]]</f>
        <v>Declarable at 0.1% - CAS No. 122384-78-5, Extract residues (coal tar)</v>
      </c>
    </row>
    <row r="262" spans="1:6" ht="25.5">
      <c r="A262" s="333" t="s">
        <v>3542</v>
      </c>
      <c r="B262" s="334" t="s">
        <v>5320</v>
      </c>
      <c r="C262" s="334" t="s">
        <v>5311</v>
      </c>
      <c r="D262" s="335">
        <v>1E-3</v>
      </c>
      <c r="E262" s="319"/>
      <c r="F262" s="319" t="str">
        <f>"Declarable at "&amp;D262*100&amp;"% - CAS No. "&amp;Table237[[#This Row],[CAS]]&amp;", "&amp;Table237[[#This Row],[Descriptions]]</f>
        <v>Declarable at 0.1% - CAS No. 61789-28-4, Creosote oil</v>
      </c>
    </row>
    <row r="263" spans="1:6" ht="25.5">
      <c r="A263" s="333" t="s">
        <v>3543</v>
      </c>
      <c r="B263" s="334" t="s">
        <v>5321</v>
      </c>
      <c r="C263" s="334" t="s">
        <v>5311</v>
      </c>
      <c r="D263" s="335">
        <v>1E-3</v>
      </c>
      <c r="E263" s="319"/>
      <c r="F263" s="319" t="str">
        <f>"Declarable at "&amp;D263*100&amp;"% - CAS No. "&amp;Table237[[#This Row],[CAS]]&amp;", "&amp;Table237[[#This Row],[Descriptions]]</f>
        <v>Declarable at 0.1% - CAS No. 65996-85-2, Tar acids, coal, crude</v>
      </c>
    </row>
    <row r="264" spans="1:6" ht="25.5">
      <c r="A264" s="333" t="s">
        <v>3545</v>
      </c>
      <c r="B264" s="334" t="s">
        <v>5322</v>
      </c>
      <c r="C264" s="334" t="s">
        <v>5311</v>
      </c>
      <c r="D264" s="335">
        <v>1E-3</v>
      </c>
      <c r="E264" s="319"/>
      <c r="F264" s="319" t="str">
        <f>"Declarable at "&amp;D264*100&amp;"% - CAS No. "&amp;Table237[[#This Row],[CAS]]&amp;", "&amp;Table237[[#This Row],[Descriptions]]</f>
        <v>Declarable at 0.1% - CAS No. 65996-91-0, Distillates (coal tar), upper</v>
      </c>
    </row>
    <row r="265" spans="1:6" ht="25.5">
      <c r="A265" s="333" t="s">
        <v>3550</v>
      </c>
      <c r="B265" s="334" t="s">
        <v>5323</v>
      </c>
      <c r="C265" s="334" t="s">
        <v>5311</v>
      </c>
      <c r="D265" s="335">
        <v>1E-3</v>
      </c>
      <c r="E265" s="319"/>
      <c r="F265" s="319" t="str">
        <f>"Declarable at "&amp;D265*100&amp;"% - CAS No. "&amp;Table237[[#This Row],[CAS]]&amp;", "&amp;Table237[[#This Row],[Descriptions]]</f>
        <v>Declarable at 0.1% - CAS No. 8021-39-4, Creosote, wood</v>
      </c>
    </row>
    <row r="266" spans="1:6" ht="25.5">
      <c r="A266" s="333" t="s">
        <v>3547</v>
      </c>
      <c r="B266" s="334" t="s">
        <v>5324</v>
      </c>
      <c r="C266" s="334" t="s">
        <v>5311</v>
      </c>
      <c r="D266" s="335">
        <v>1E-3</v>
      </c>
      <c r="E266" s="319"/>
      <c r="F266" s="319" t="str">
        <f>"Declarable at "&amp;D266*100&amp;"% - CAS No. "&amp;Table237[[#This Row],[CAS]]&amp;", "&amp;Table237[[#This Row],[Descriptions]]</f>
        <v>Declarable at 0.1% - CAS No. 70321-79-8, Creosote oil, high-boiling distillate</v>
      </c>
    </row>
    <row r="267" spans="1:6" ht="25.5">
      <c r="A267" s="333" t="s">
        <v>2817</v>
      </c>
      <c r="B267" s="334" t="s">
        <v>5770</v>
      </c>
      <c r="C267" s="334" t="s">
        <v>6445</v>
      </c>
      <c r="D267" s="335">
        <v>1E-3</v>
      </c>
      <c r="E267" s="319"/>
      <c r="F267" s="319" t="str">
        <f>"Declarable at "&amp;D267*100&amp;"% - CAS No. "&amp;Table237[[#This Row],[CAS]]&amp;", "&amp;Table237[[#This Row],[Descriptions]]</f>
        <v>Declarable at 0.1% - CAS No. 55728-51-3, (2',7'-Dibromo-3',6'-dihydroxy-3-oxospiro[isobenzofuran-1(3H),9'-[9H]xanthen]-4'-yl)hydroxymercury</v>
      </c>
    </row>
    <row r="268" spans="1:6" ht="25.5">
      <c r="A268" s="333" t="s">
        <v>2963</v>
      </c>
      <c r="B268" s="334" t="s">
        <v>6446</v>
      </c>
      <c r="C268" s="334" t="s">
        <v>6445</v>
      </c>
      <c r="D268" s="335">
        <v>1E-3</v>
      </c>
      <c r="E268" s="319"/>
      <c r="F268" s="319" t="str">
        <f>"Declarable at "&amp;D268*100&amp;"% - CAS No. "&amp;Table237[[#This Row],[CAS]]&amp;", "&amp;Table237[[#This Row],[Descriptions]]</f>
        <v>Declarable at 0.1% - CAS No. 67562-39-4, 1,2,3,4,6,7,8-Heptachlorodibenzofuran</v>
      </c>
    </row>
    <row r="269" spans="1:6" ht="25.5">
      <c r="A269" s="333" t="s">
        <v>2626</v>
      </c>
      <c r="B269" s="334" t="s">
        <v>6447</v>
      </c>
      <c r="C269" s="334" t="s">
        <v>6445</v>
      </c>
      <c r="D269" s="335">
        <v>1E-3</v>
      </c>
      <c r="E269" s="319"/>
      <c r="F269" s="319" t="str">
        <f>"Declarable at "&amp;D269*100&amp;"% - CAS No. "&amp;Table237[[#This Row],[CAS]]&amp;", "&amp;Table237[[#This Row],[Descriptions]]</f>
        <v>Declarable at 0.1% - CAS No. 35822-46-9, 1,2,3,4,6,7,8-Heptachlorodibenzo-p-dioxin</v>
      </c>
    </row>
    <row r="270" spans="1:6" ht="25.5">
      <c r="A270" s="333" t="s">
        <v>2815</v>
      </c>
      <c r="B270" s="334" t="s">
        <v>6448</v>
      </c>
      <c r="C270" s="334" t="s">
        <v>6445</v>
      </c>
      <c r="D270" s="335">
        <v>1E-3</v>
      </c>
      <c r="E270" s="319"/>
      <c r="F270" s="319" t="str">
        <f>"Declarable at "&amp;D270*100&amp;"% - CAS No. "&amp;Table237[[#This Row],[CAS]]&amp;", "&amp;Table237[[#This Row],[Descriptions]]</f>
        <v>Declarable at 0.1% - CAS No. 55673-89-7, 1,2,3,4,7,8,9-Hexachlorodibenzofuran</v>
      </c>
    </row>
    <row r="271" spans="1:6" ht="25.5">
      <c r="A271" s="333" t="s">
        <v>3051</v>
      </c>
      <c r="B271" s="334" t="s">
        <v>6449</v>
      </c>
      <c r="C271" s="334" t="s">
        <v>6445</v>
      </c>
      <c r="D271" s="335">
        <v>1E-3</v>
      </c>
      <c r="E271" s="319"/>
      <c r="F271" s="319" t="str">
        <f>"Declarable at "&amp;D271*100&amp;"% - CAS No. "&amp;Table237[[#This Row],[CAS]]&amp;", "&amp;Table237[[#This Row],[Descriptions]]</f>
        <v>Declarable at 0.1% - CAS No. 70648-26-9, 1,2,3,4,7,8-Hexachloro dibenzofuran</v>
      </c>
    </row>
    <row r="272" spans="1:6" ht="25.5">
      <c r="A272" s="333" t="s">
        <v>2665</v>
      </c>
      <c r="B272" s="334" t="s">
        <v>6450</v>
      </c>
      <c r="C272" s="334" t="s">
        <v>6445</v>
      </c>
      <c r="D272" s="335">
        <v>1E-3</v>
      </c>
      <c r="E272" s="319"/>
      <c r="F272" s="319" t="str">
        <f>"Declarable at "&amp;D272*100&amp;"% - CAS No. "&amp;Table237[[#This Row],[CAS]]&amp;", "&amp;Table237[[#This Row],[Descriptions]]</f>
        <v>Declarable at 0.1% - CAS No. 39227-28-6, 1,2,3,4,7,8-Hexachlorodibenzo-p-dioxin</v>
      </c>
    </row>
    <row r="273" spans="1:6" ht="25.5">
      <c r="A273" s="333" t="s">
        <v>2831</v>
      </c>
      <c r="B273" s="334" t="s">
        <v>6451</v>
      </c>
      <c r="C273" s="334" t="s">
        <v>6445</v>
      </c>
      <c r="D273" s="335">
        <v>1E-3</v>
      </c>
      <c r="E273" s="319"/>
      <c r="F273" s="319" t="str">
        <f>"Declarable at "&amp;D273*100&amp;"% - CAS No. "&amp;Table237[[#This Row],[CAS]]&amp;", "&amp;Table237[[#This Row],[Descriptions]]</f>
        <v>Declarable at 0.1% - CAS No. 57117-44-9, 1,2,3,6,7,8-Hexachloro dibenzofuran</v>
      </c>
    </row>
    <row r="274" spans="1:6" ht="25.5">
      <c r="A274" s="333" t="s">
        <v>2838</v>
      </c>
      <c r="B274" s="334" t="s">
        <v>6452</v>
      </c>
      <c r="C274" s="334" t="s">
        <v>6445</v>
      </c>
      <c r="D274" s="335">
        <v>1E-3</v>
      </c>
      <c r="E274" s="319"/>
      <c r="F274" s="319" t="str">
        <f>"Declarable at "&amp;D274*100&amp;"% - CAS No. "&amp;Table237[[#This Row],[CAS]]&amp;", "&amp;Table237[[#This Row],[Descriptions]]</f>
        <v>Declarable at 0.1% - CAS No. 57653-85-7, 1,2,3,6,7,8-Hexachlorodibenzo-p-dioxin</v>
      </c>
    </row>
    <row r="275" spans="1:6" ht="25.5">
      <c r="A275" s="333" t="s">
        <v>3075</v>
      </c>
      <c r="B275" s="334" t="s">
        <v>6453</v>
      </c>
      <c r="C275" s="334" t="s">
        <v>6445</v>
      </c>
      <c r="D275" s="335">
        <v>1E-3</v>
      </c>
      <c r="E275" s="319"/>
      <c r="F275" s="319" t="str">
        <f>"Declarable at "&amp;D275*100&amp;"% - CAS No. "&amp;Table237[[#This Row],[CAS]]&amp;", "&amp;Table237[[#This Row],[Descriptions]]</f>
        <v>Declarable at 0.1% - CAS No. 72918-21-9, 1,2,3,7,8,9-Hexachloro dibenzofuran</v>
      </c>
    </row>
    <row r="276" spans="1:6" ht="25.5">
      <c r="A276" s="333" t="s">
        <v>2382</v>
      </c>
      <c r="B276" s="334" t="s">
        <v>6454</v>
      </c>
      <c r="C276" s="334" t="s">
        <v>6445</v>
      </c>
      <c r="D276" s="335">
        <v>1E-3</v>
      </c>
      <c r="E276" s="319"/>
      <c r="F276" s="319" t="str">
        <f>"Declarable at "&amp;D276*100&amp;"% - CAS No. "&amp;Table237[[#This Row],[CAS]]&amp;", "&amp;Table237[[#This Row],[Descriptions]]</f>
        <v>Declarable at 0.1% - CAS No. 19408-74-3, 1,2,3,7,8,9-Hexachlorodibenzo-p-dioxin</v>
      </c>
    </row>
    <row r="277" spans="1:6" ht="25.5">
      <c r="A277" s="333" t="s">
        <v>2830</v>
      </c>
      <c r="B277" s="334" t="s">
        <v>6455</v>
      </c>
      <c r="C277" s="334" t="s">
        <v>6445</v>
      </c>
      <c r="D277" s="335">
        <v>1E-3</v>
      </c>
      <c r="E277" s="319"/>
      <c r="F277" s="319" t="str">
        <f>"Declarable at "&amp;D277*100&amp;"% - CAS No. "&amp;Table237[[#This Row],[CAS]]&amp;", "&amp;Table237[[#This Row],[Descriptions]]</f>
        <v>Declarable at 0.1% - CAS No. 57117-41-6, 1,2,3,7,8-Pentachloro dibenzofuran</v>
      </c>
    </row>
    <row r="278" spans="1:6" ht="25.5">
      <c r="A278" s="333" t="s">
        <v>2677</v>
      </c>
      <c r="B278" s="334" t="s">
        <v>6456</v>
      </c>
      <c r="C278" s="334" t="s">
        <v>6445</v>
      </c>
      <c r="D278" s="335">
        <v>1E-3</v>
      </c>
      <c r="E278" s="319"/>
      <c r="F278" s="319" t="str">
        <f>"Declarable at "&amp;D278*100&amp;"% - CAS No. "&amp;Table237[[#This Row],[CAS]]&amp;", "&amp;Table237[[#This Row],[Descriptions]]</f>
        <v>Declarable at 0.1% - CAS No. 40321-76-4, 1,2,3,7,8-Pentachlorodibenzo-p-dioxin</v>
      </c>
    </row>
    <row r="279" spans="1:6" ht="25.5">
      <c r="A279" s="333" t="s">
        <v>2893</v>
      </c>
      <c r="B279" s="334" t="s">
        <v>6457</v>
      </c>
      <c r="C279" s="334" t="s">
        <v>6445</v>
      </c>
      <c r="D279" s="335">
        <v>1E-3</v>
      </c>
      <c r="E279" s="319"/>
      <c r="F279" s="319" t="str">
        <f>"Declarable at "&amp;D279*100&amp;"% - CAS No. "&amp;Table237[[#This Row],[CAS]]&amp;", "&amp;Table237[[#This Row],[Descriptions]]</f>
        <v>Declarable at 0.1% - CAS No. 60851-34-5, 2,3,4,6,7,8-Hexachloro dibenzofurans</v>
      </c>
    </row>
    <row r="280" spans="1:6" ht="25.5">
      <c r="A280" s="333" t="s">
        <v>2829</v>
      </c>
      <c r="B280" s="334" t="s">
        <v>6458</v>
      </c>
      <c r="C280" s="334" t="s">
        <v>6445</v>
      </c>
      <c r="D280" s="335">
        <v>1E-3</v>
      </c>
      <c r="E280" s="319"/>
      <c r="F280" s="319" t="str">
        <f>"Declarable at "&amp;D280*100&amp;"% - CAS No. "&amp;Table237[[#This Row],[CAS]]&amp;", "&amp;Table237[[#This Row],[Descriptions]]</f>
        <v>Declarable at 0.1% - CAS No. 57117-31-4, 2,3,4,7,8-Pentachloro dibenzofurans</v>
      </c>
    </row>
    <row r="281" spans="1:6" ht="25.5">
      <c r="A281" s="333" t="s">
        <v>2771</v>
      </c>
      <c r="B281" s="334" t="s">
        <v>6459</v>
      </c>
      <c r="C281" s="334" t="s">
        <v>6445</v>
      </c>
      <c r="D281" s="335">
        <v>1E-3</v>
      </c>
      <c r="E281" s="319"/>
      <c r="F281" s="319" t="str">
        <f>"Declarable at "&amp;D281*100&amp;"% - CAS No. "&amp;Table237[[#This Row],[CAS]]&amp;", "&amp;Table237[[#This Row],[Descriptions]]</f>
        <v>Declarable at 0.1% - CAS No. 51207-31-9, 2,3,7,8-Tetrachloro dibenzofurans</v>
      </c>
    </row>
    <row r="282" spans="1:6" ht="25.5">
      <c r="A282" s="333" t="s">
        <v>2343</v>
      </c>
      <c r="B282" s="334" t="s">
        <v>6460</v>
      </c>
      <c r="C282" s="334" t="s">
        <v>6445</v>
      </c>
      <c r="D282" s="335">
        <v>1E-3</v>
      </c>
      <c r="E282" s="319"/>
      <c r="F282" s="319" t="str">
        <f>"Declarable at "&amp;D282*100&amp;"% - CAS No. "&amp;Table237[[#This Row],[CAS]]&amp;", "&amp;Table237[[#This Row],[Descriptions]]</f>
        <v>Declarable at 0.1% - CAS No. 1746-01-6, 2,3,7,8-Tetrachlorodibenzo-p-dioxin (TCDD)</v>
      </c>
    </row>
    <row r="283" spans="1:6" ht="25.5">
      <c r="A283" s="333" t="s">
        <v>2591</v>
      </c>
      <c r="B283" s="334" t="s">
        <v>6461</v>
      </c>
      <c r="C283" s="334" t="s">
        <v>6445</v>
      </c>
      <c r="D283" s="335">
        <v>1E-3</v>
      </c>
      <c r="E283" s="319"/>
      <c r="F283" s="319" t="str">
        <f>"Declarable at "&amp;D283*100&amp;"% - CAS No. "&amp;Table237[[#This Row],[CAS]]&amp;", "&amp;Table237[[#This Row],[Descriptions]]</f>
        <v>Declarable at 0.1% - CAS No. 33857-26-0, 2,7-Dichlorodibenzo-p-dioxin</v>
      </c>
    </row>
    <row r="284" spans="1:6" ht="25.5">
      <c r="A284" s="333" t="s">
        <v>2602</v>
      </c>
      <c r="B284" s="334" t="s">
        <v>6462</v>
      </c>
      <c r="C284" s="334" t="s">
        <v>6445</v>
      </c>
      <c r="D284" s="335">
        <v>1E-3</v>
      </c>
      <c r="E284" s="319"/>
      <c r="F284" s="319" t="str">
        <f>"Declarable at "&amp;D284*100&amp;"% - CAS No. "&amp;Table237[[#This Row],[CAS]]&amp;", "&amp;Table237[[#This Row],[Descriptions]]</f>
        <v>Declarable at 0.1% - CAS No. 34465-46-8, Hexachlorodibenzodioxin</v>
      </c>
    </row>
    <row r="285" spans="1:6" ht="25.5">
      <c r="A285" s="333" t="s">
        <v>2119</v>
      </c>
      <c r="B285" s="334" t="s">
        <v>5918</v>
      </c>
      <c r="C285" s="334" t="s">
        <v>6445</v>
      </c>
      <c r="D285" s="335">
        <v>1E-3</v>
      </c>
      <c r="E285" s="319"/>
      <c r="F285" s="319" t="str">
        <f>"Declarable at "&amp;D285*100&amp;"% - CAS No. "&amp;Table237[[#This Row],[CAS]]&amp;", "&amp;Table237[[#This Row],[Descriptions]]</f>
        <v>Declarable at 0.1% - CAS No. 129-16-8, Mercury, (2',7'-dibromo-3',6'-dihydroxy-3-oxospiro[isobenzofuran-1(3H),9'-[9H]xanthen ]-4'-yl)hydroxy-, disodium salt</v>
      </c>
    </row>
    <row r="286" spans="1:6" ht="38.25">
      <c r="A286" s="333" t="s">
        <v>3189</v>
      </c>
      <c r="B286" s="334" t="s">
        <v>6463</v>
      </c>
      <c r="C286" s="334" t="s">
        <v>6445</v>
      </c>
      <c r="D286" s="335">
        <v>1E-3</v>
      </c>
      <c r="E286" s="319"/>
      <c r="F286" s="319" t="str">
        <f>"Declarable at "&amp;D286*100&amp;"% - CAS No. "&amp;Table237[[#This Row],[CAS]]&amp;", "&amp;Table237[[#This Row],[Descriptions]]</f>
        <v>Declarable at 0.1% - CAS No. 79745-01-0, Nickel,[6,8,16,18-tetrachloro-1,11-bis(2-furanylmethyl)-1,10,11, 20-tetrahydrodibenzo[c,j]dipyrazolo[3,4-f:3',4'-m][1,2,5,8,9,12] hexaazacyclotetradecinato(2-)-N5,N10,N15,N20]-</v>
      </c>
    </row>
    <row r="287" spans="1:6" ht="25.5">
      <c r="A287" s="333" t="s">
        <v>2663</v>
      </c>
      <c r="B287" s="334" t="s">
        <v>6464</v>
      </c>
      <c r="C287" s="334" t="s">
        <v>6445</v>
      </c>
      <c r="D287" s="335">
        <v>1E-3</v>
      </c>
      <c r="E287" s="319"/>
      <c r="F287" s="319" t="str">
        <f>"Declarable at "&amp;D287*100&amp;"% - CAS No. "&amp;Table237[[#This Row],[CAS]]&amp;", "&amp;Table237[[#This Row],[Descriptions]]</f>
        <v>Declarable at 0.1% - CAS No. 39001-02-0, Octachlorodibenzofuran</v>
      </c>
    </row>
    <row r="288" spans="1:6" ht="25.5">
      <c r="A288" s="333" t="s">
        <v>2573</v>
      </c>
      <c r="B288" s="334" t="s">
        <v>6465</v>
      </c>
      <c r="C288" s="334" t="s">
        <v>6445</v>
      </c>
      <c r="D288" s="335">
        <v>1E-3</v>
      </c>
      <c r="E288" s="319"/>
      <c r="F288" s="319" t="str">
        <f>"Declarable at "&amp;D288*100&amp;"% - CAS No. "&amp;Table237[[#This Row],[CAS]]&amp;", "&amp;Table237[[#This Row],[Descriptions]]</f>
        <v>Declarable at 0.1% - CAS No. 3268-87-9, Octachlorodibenzo-p-dioxin</v>
      </c>
    </row>
    <row r="289" spans="1:6" ht="25.5">
      <c r="A289" s="333" t="s">
        <v>2144</v>
      </c>
      <c r="B289" s="334" t="s">
        <v>5739</v>
      </c>
      <c r="C289" s="334" t="s">
        <v>6445</v>
      </c>
      <c r="D289" s="335">
        <v>1E-3</v>
      </c>
      <c r="E289" s="319"/>
      <c r="F289" s="319" t="str">
        <f>"Declarable at "&amp;D289*100&amp;"% - CAS No. "&amp;Table237[[#This Row],[CAS]]&amp;", "&amp;Table237[[#This Row],[Descriptions]]</f>
        <v>Declarable at 0.1% - CAS No. 1326-05-2, Spiro[isobenzofuran-1(3H),9'-[9H]xanthen]-3-one, 2',4',5',7'-tetrabromo-3',6'-dihydroxy-, lead salt</v>
      </c>
    </row>
    <row r="290" spans="1:6" ht="38.25">
      <c r="A290" s="333" t="s">
        <v>1996</v>
      </c>
      <c r="B290" s="334" t="s">
        <v>5326</v>
      </c>
      <c r="C290" s="334" t="s">
        <v>5325</v>
      </c>
      <c r="D290" s="335">
        <v>1E-3</v>
      </c>
      <c r="E290" s="319"/>
      <c r="F290" s="319" t="str">
        <f>"Declarable at "&amp;D290*100&amp;"% - CAS No. "&amp;Table237[[#This Row],[CAS]]&amp;", "&amp;Table237[[#This Row],[Descriptions]]</f>
        <v xml:space="preserve">Declarable at 0.1% - CAS No. 110-80-5, Cellosolve / 2-Ethoxyethanol </v>
      </c>
    </row>
    <row r="291" spans="1:6" ht="38.25">
      <c r="A291" s="333" t="s">
        <v>2005</v>
      </c>
      <c r="B291" s="334" t="s">
        <v>5327</v>
      </c>
      <c r="C291" s="334" t="s">
        <v>5325</v>
      </c>
      <c r="D291" s="335">
        <v>1E-3</v>
      </c>
      <c r="E291" s="319"/>
      <c r="F291" s="319" t="str">
        <f>"Declarable at "&amp;D291*100&amp;"% - CAS No. "&amp;Table237[[#This Row],[CAS]]&amp;", "&amp;Table237[[#This Row],[Descriptions]]</f>
        <v>Declarable at 0.1% - CAS No. 111-15-9, Cellosolve Acetate / 2-Ethoxyethyl acetate</v>
      </c>
    </row>
    <row r="292" spans="1:6" ht="38.25">
      <c r="A292" s="333" t="s">
        <v>1991</v>
      </c>
      <c r="B292" s="334" t="s">
        <v>5328</v>
      </c>
      <c r="C292" s="334" t="s">
        <v>5325</v>
      </c>
      <c r="D292" s="335">
        <v>1E-3</v>
      </c>
      <c r="E292" s="319"/>
      <c r="F292" s="319" t="str">
        <f>"Declarable at "&amp;D292*100&amp;"% - CAS No. "&amp;Table237[[#This Row],[CAS]]&amp;", "&amp;Table237[[#This Row],[Descriptions]]</f>
        <v>Declarable at 0.1% - CAS No. 109-86-4, Methyl Cellosolve / 2-Methoxyethanol</v>
      </c>
    </row>
    <row r="293" spans="1:6" ht="38.25">
      <c r="A293" s="333" t="s">
        <v>1994</v>
      </c>
      <c r="B293" s="334" t="s">
        <v>5329</v>
      </c>
      <c r="C293" s="334" t="s">
        <v>5325</v>
      </c>
      <c r="D293" s="335">
        <v>1E-3</v>
      </c>
      <c r="E293" s="319"/>
      <c r="F293" s="319" t="str">
        <f>"Declarable at "&amp;D293*100&amp;"% - CAS No. "&amp;Table237[[#This Row],[CAS]]&amp;", "&amp;Table237[[#This Row],[Descriptions]]</f>
        <v>Declarable at 0.1% - CAS No. 110-49-6, Methyl Cellosolve Acetate / 2-Methoxyethyl acetate</v>
      </c>
    </row>
    <row r="294" spans="1:6" ht="38.25">
      <c r="A294" s="333" t="s">
        <v>3539</v>
      </c>
      <c r="B294" s="334" t="s">
        <v>5330</v>
      </c>
      <c r="C294" s="334" t="s">
        <v>5325</v>
      </c>
      <c r="D294" s="335">
        <v>1E-3</v>
      </c>
      <c r="E294" s="319"/>
      <c r="F294" s="319" t="str">
        <f>"Declarable at "&amp;D294*100&amp;"% - CAS No. "&amp;Table237[[#This Row],[CAS]]&amp;", "&amp;Table237[[#This Row],[Descriptions]]</f>
        <v>Declarable at 0.1% - CAS No. 111-96-6, Diethylene glycol dimethyl ether</v>
      </c>
    </row>
    <row r="295" spans="1:6">
      <c r="A295" s="333" t="s">
        <v>3923</v>
      </c>
      <c r="B295" s="334" t="s">
        <v>6539</v>
      </c>
      <c r="C295" s="334" t="s">
        <v>6539</v>
      </c>
      <c r="D295" s="335">
        <v>1.0000000000000001E-5</v>
      </c>
      <c r="E295" s="319"/>
      <c r="F295" s="319" t="str">
        <f>"Declarable at "&amp;D295*100&amp;"% - CAS No. "&amp;Table237[[#This Row],[CAS]]&amp;", "&amp;Table237[[#This Row],[Descriptions]]</f>
        <v>Declarable at 0.001% - CAS No. 118-74-1, Hexachlorobenzene</v>
      </c>
    </row>
    <row r="296" spans="1:6">
      <c r="A296" s="333" t="s">
        <v>3123</v>
      </c>
      <c r="B296" s="334" t="s">
        <v>6265</v>
      </c>
      <c r="C296" s="334" t="s">
        <v>6264</v>
      </c>
      <c r="D296" s="335">
        <v>1E-3</v>
      </c>
      <c r="E296" s="319"/>
      <c r="F296" s="319" t="str">
        <f>"Declarable at "&amp;D296*100&amp;"% - CAS No. "&amp;Table237[[#This Row],[CAS]]&amp;", "&amp;Table237[[#This Row],[Descriptions]]</f>
        <v>Declarable at 0.1% - CAS No. 75-82-1, 1,2-Dibromo-1,1-difluoroethane</v>
      </c>
    </row>
    <row r="297" spans="1:6">
      <c r="A297" s="333" t="s">
        <v>3135</v>
      </c>
      <c r="B297" s="334" t="s">
        <v>6266</v>
      </c>
      <c r="C297" s="334" t="s">
        <v>6264</v>
      </c>
      <c r="D297" s="335">
        <v>1E-3</v>
      </c>
      <c r="E297" s="319"/>
      <c r="F297" s="319" t="str">
        <f>"Declarable at "&amp;D297*100&amp;"% - CAS No. "&amp;Table237[[#This Row],[CAS]]&amp;", "&amp;Table237[[#This Row],[Descriptions]]</f>
        <v>Declarable at 0.1% - CAS No. 762-49-2, 1-Bromo-2-fluoroethane</v>
      </c>
    </row>
    <row r="298" spans="1:6">
      <c r="A298" s="333" t="s">
        <v>2697</v>
      </c>
      <c r="B298" s="334" t="s">
        <v>6267</v>
      </c>
      <c r="C298" s="334" t="s">
        <v>6264</v>
      </c>
      <c r="D298" s="335">
        <v>1E-3</v>
      </c>
      <c r="E298" s="319"/>
      <c r="F298" s="319" t="str">
        <f>"Declarable at "&amp;D298*100&amp;"% - CAS No. "&amp;Table237[[#This Row],[CAS]]&amp;", "&amp;Table237[[#This Row],[Descriptions]]</f>
        <v>Declarable at 0.1% - CAS No. 421-06-7, 2-Bromo-1,1,1-trifluoroethane</v>
      </c>
    </row>
    <row r="299" spans="1:6">
      <c r="A299" s="333" t="s">
        <v>2613</v>
      </c>
      <c r="B299" s="334" t="s">
        <v>6268</v>
      </c>
      <c r="C299" s="334" t="s">
        <v>6264</v>
      </c>
      <c r="D299" s="335">
        <v>1E-3</v>
      </c>
      <c r="E299" s="319"/>
      <c r="F299" s="319" t="str">
        <f>"Declarable at "&amp;D299*100&amp;"% - CAS No. "&amp;Table237[[#This Row],[CAS]]&amp;", "&amp;Table237[[#This Row],[Descriptions]]</f>
        <v>Declarable at 0.1% - CAS No. 354-06-3, Ethane, 1,2-dibromo-1,1,2-trifluoro-</v>
      </c>
    </row>
    <row r="300" spans="1:6">
      <c r="A300" s="333" t="s">
        <v>2632</v>
      </c>
      <c r="B300" s="334" t="s">
        <v>6269</v>
      </c>
      <c r="C300" s="334" t="s">
        <v>6264</v>
      </c>
      <c r="D300" s="335">
        <v>1E-3</v>
      </c>
      <c r="E300" s="319"/>
      <c r="F300" s="319" t="str">
        <f>"Declarable at "&amp;D300*100&amp;"% - CAS No. "&amp;Table237[[#This Row],[CAS]]&amp;", "&amp;Table237[[#This Row],[Descriptions]]</f>
        <v>Declarable at 0.1% - CAS No. 359-08-0, Ethene, 2-bromo-1,1-difluoro-</v>
      </c>
    </row>
    <row r="301" spans="1:6">
      <c r="A301" s="333" t="s">
        <v>2369</v>
      </c>
      <c r="B301" s="334" t="s">
        <v>6270</v>
      </c>
      <c r="C301" s="334" t="s">
        <v>6264</v>
      </c>
      <c r="D301" s="335">
        <v>1E-3</v>
      </c>
      <c r="E301" s="319"/>
      <c r="F301" s="319" t="str">
        <f>"Declarable at "&amp;D301*100&amp;"% - CAS No. "&amp;Table237[[#This Row],[CAS]]&amp;", "&amp;Table237[[#This Row],[Descriptions]]</f>
        <v>Declarable at 0.1% - CAS No. 1868-53-7, Dibromofluoromethane</v>
      </c>
    </row>
    <row r="302" spans="1:6">
      <c r="A302" s="333" t="s">
        <v>2634</v>
      </c>
      <c r="B302" s="334" t="s">
        <v>6271</v>
      </c>
      <c r="C302" s="334" t="s">
        <v>6264</v>
      </c>
      <c r="D302" s="335">
        <v>1E-3</v>
      </c>
      <c r="E302" s="319"/>
      <c r="F302" s="319" t="str">
        <f>"Declarable at "&amp;D302*100&amp;"% - CAS No. "&amp;Table237[[#This Row],[CAS]]&amp;", "&amp;Table237[[#This Row],[Descriptions]]</f>
        <v>Declarable at 0.1% - CAS No. 359-19-3, C2H2F2Br2: 1,1-Dibromo-2,2-difluoroethane</v>
      </c>
    </row>
    <row r="303" spans="1:6">
      <c r="A303" s="333" t="s">
        <v>2370</v>
      </c>
      <c r="B303" s="334" t="s">
        <v>6272</v>
      </c>
      <c r="C303" s="334" t="s">
        <v>6264</v>
      </c>
      <c r="D303" s="335">
        <v>1E-3</v>
      </c>
      <c r="E303" s="319"/>
      <c r="F303" s="319" t="str">
        <f>"Declarable at "&amp;D303*100&amp;"% - CAS No. "&amp;Table237[[#This Row],[CAS]]&amp;", "&amp;Table237[[#This Row],[Descriptions]]</f>
        <v>Declarable at 0.1% - CAS No. 1871-72-3, Propane, 1-bromo-2-fluoro-</v>
      </c>
    </row>
    <row r="304" spans="1:6">
      <c r="A304" s="333" t="s">
        <v>2607</v>
      </c>
      <c r="B304" s="334" t="s">
        <v>6273</v>
      </c>
      <c r="C304" s="334" t="s">
        <v>6264</v>
      </c>
      <c r="D304" s="335">
        <v>1E-3</v>
      </c>
      <c r="E304" s="319"/>
      <c r="F304" s="319" t="str">
        <f>"Declarable at "&amp;D304*100&amp;"% - CAS No. "&amp;Table237[[#This Row],[CAS]]&amp;", "&amp;Table237[[#This Row],[Descriptions]]</f>
        <v>Declarable at 0.1% - CAS No. 352-91-0, 1-Bromo-3-fluoropropane</v>
      </c>
    </row>
    <row r="305" spans="1:6">
      <c r="A305" s="333" t="s">
        <v>2697</v>
      </c>
      <c r="B305" s="334" t="s">
        <v>6274</v>
      </c>
      <c r="C305" s="334" t="s">
        <v>6264</v>
      </c>
      <c r="D305" s="335">
        <v>1E-3</v>
      </c>
      <c r="E305" s="319"/>
      <c r="F305" s="319" t="str">
        <f>"Declarable at "&amp;D305*100&amp;"% - CAS No. "&amp;Table237[[#This Row],[CAS]]&amp;", "&amp;Table237[[#This Row],[Descriptions]]</f>
        <v>Declarable at 0.1% - CAS No. 421-06-7, 1,1,1-Trifluoro-2-bromoethane</v>
      </c>
    </row>
    <row r="306" spans="1:6">
      <c r="A306" s="333" t="s">
        <v>2738</v>
      </c>
      <c r="B306" s="334" t="s">
        <v>6275</v>
      </c>
      <c r="C306" s="334" t="s">
        <v>6264</v>
      </c>
      <c r="D306" s="335">
        <v>1E-3</v>
      </c>
      <c r="E306" s="319"/>
      <c r="F306" s="319" t="str">
        <f>"Declarable at "&amp;D306*100&amp;"% - CAS No. "&amp;Table237[[#This Row],[CAS]]&amp;", "&amp;Table237[[#This Row],[Descriptions]]</f>
        <v>Declarable at 0.1% - CAS No. 460-32-2, 3-Bromo-1,1,1-trifluoropropane</v>
      </c>
    </row>
    <row r="307" spans="1:6">
      <c r="A307" s="333" t="s">
        <v>2737</v>
      </c>
      <c r="B307" s="334" t="s">
        <v>6276</v>
      </c>
      <c r="C307" s="334" t="s">
        <v>6264</v>
      </c>
      <c r="D307" s="335">
        <v>1E-3</v>
      </c>
      <c r="E307" s="319"/>
      <c r="F307" s="319" t="str">
        <f>"Declarable at "&amp;D307*100&amp;"% - CAS No. "&amp;Table237[[#This Row],[CAS]]&amp;", "&amp;Table237[[#This Row],[Descriptions]]</f>
        <v>Declarable at 0.1% - CAS No. 460-25-3, 1,3-Dibromo-1,1-difluoropropane</v>
      </c>
    </row>
    <row r="308" spans="1:6">
      <c r="A308" s="333" t="s">
        <v>2612</v>
      </c>
      <c r="B308" s="334" t="s">
        <v>6277</v>
      </c>
      <c r="C308" s="334" t="s">
        <v>6264</v>
      </c>
      <c r="D308" s="335">
        <v>1E-3</v>
      </c>
      <c r="E308" s="319"/>
      <c r="F308" s="319" t="str">
        <f>"Declarable at "&amp;D308*100&amp;"% - CAS No. "&amp;Table237[[#This Row],[CAS]]&amp;", "&amp;Table237[[#This Row],[Descriptions]]</f>
        <v>Declarable at 0.1% - CAS No. 354-04-1, 1,2-Dibromo-1,1,2-trifluoroethane</v>
      </c>
    </row>
    <row r="309" spans="1:6">
      <c r="A309" s="333" t="s">
        <v>2723</v>
      </c>
      <c r="B309" s="334" t="s">
        <v>6278</v>
      </c>
      <c r="C309" s="334" t="s">
        <v>6264</v>
      </c>
      <c r="D309" s="335">
        <v>1E-3</v>
      </c>
      <c r="E309" s="319"/>
      <c r="F309" s="319" t="str">
        <f>"Declarable at "&amp;D309*100&amp;"% - CAS No. "&amp;Table237[[#This Row],[CAS]]&amp;", "&amp;Table237[[#This Row],[Descriptions]]</f>
        <v>Declarable at 0.1% - CAS No. 431-21-0, 2,3-Dibromo-1,1,1-trifluoropropane</v>
      </c>
    </row>
    <row r="310" spans="1:6">
      <c r="A310" s="333" t="s">
        <v>2629</v>
      </c>
      <c r="B310" s="334" t="s">
        <v>6279</v>
      </c>
      <c r="C310" s="334" t="s">
        <v>6264</v>
      </c>
      <c r="D310" s="335">
        <v>1E-3</v>
      </c>
      <c r="E310" s="319"/>
      <c r="F310" s="319" t="str">
        <f>"Declarable at "&amp;D310*100&amp;"% - CAS No. "&amp;Table237[[#This Row],[CAS]]&amp;", "&amp;Table237[[#This Row],[Descriptions]]</f>
        <v>Declarable at 0.1% - CAS No. 358-97-4, 1,2-Dibromo-1-fluoroethane</v>
      </c>
    </row>
    <row r="311" spans="1:6">
      <c r="A311" s="333" t="s">
        <v>2610</v>
      </c>
      <c r="B311" s="334" t="s">
        <v>6280</v>
      </c>
      <c r="C311" s="334" t="s">
        <v>6264</v>
      </c>
      <c r="D311" s="335">
        <v>1E-3</v>
      </c>
      <c r="E311" s="319"/>
      <c r="F311" s="319" t="str">
        <f>"Declarable at "&amp;D311*100&amp;"% - CAS No. "&amp;Table237[[#This Row],[CAS]]&amp;", "&amp;Table237[[#This Row],[Descriptions]]</f>
        <v>Declarable at 0.1% - CAS No. 353-93-5, C2HFBr4</v>
      </c>
    </row>
    <row r="312" spans="1:6">
      <c r="A312" s="333" t="s">
        <v>2539</v>
      </c>
      <c r="B312" s="334" t="s">
        <v>6280</v>
      </c>
      <c r="C312" s="334" t="s">
        <v>6264</v>
      </c>
      <c r="D312" s="335">
        <v>1E-3</v>
      </c>
      <c r="E312" s="319"/>
      <c r="F312" s="319" t="str">
        <f>"Declarable at "&amp;D312*100&amp;"% - CAS No. "&amp;Table237[[#This Row],[CAS]]&amp;", "&amp;Table237[[#This Row],[Descriptions]]</f>
        <v>Declarable at 0.1% - CAS No. 306-80-9, C2HFBr4</v>
      </c>
    </row>
    <row r="313" spans="1:6">
      <c r="A313" s="333" t="s">
        <v>3077</v>
      </c>
      <c r="B313" s="334" t="s">
        <v>6281</v>
      </c>
      <c r="C313" s="334" t="s">
        <v>6264</v>
      </c>
      <c r="D313" s="335">
        <v>1E-3</v>
      </c>
      <c r="E313" s="319"/>
      <c r="F313" s="319" t="str">
        <f>"Declarable at "&amp;D313*100&amp;"% - CAS No. "&amp;Table237[[#This Row],[CAS]]&amp;", "&amp;Table237[[#This Row],[Descriptions]]</f>
        <v>Declarable at 0.1% - CAS No. 7304-53-2, C2HF2Br3</v>
      </c>
    </row>
    <row r="314" spans="1:6">
      <c r="A314" s="333" t="s">
        <v>2967</v>
      </c>
      <c r="B314" s="334" t="s">
        <v>6281</v>
      </c>
      <c r="C314" s="334" t="s">
        <v>6264</v>
      </c>
      <c r="D314" s="335">
        <v>1E-3</v>
      </c>
      <c r="E314" s="319"/>
      <c r="F314" s="319" t="str">
        <f>"Declarable at "&amp;D314*100&amp;"% - CAS No. "&amp;Table237[[#This Row],[CAS]]&amp;", "&amp;Table237[[#This Row],[Descriptions]]</f>
        <v>Declarable at 0.1% - CAS No. 677-34-9, C2HF2Br3</v>
      </c>
    </row>
    <row r="315" spans="1:6">
      <c r="A315" s="333" t="s">
        <v>2611</v>
      </c>
      <c r="B315" s="334" t="s">
        <v>6281</v>
      </c>
      <c r="C315" s="334" t="s">
        <v>6264</v>
      </c>
      <c r="D315" s="335">
        <v>1E-3</v>
      </c>
      <c r="E315" s="319"/>
      <c r="F315" s="319" t="str">
        <f>"Declarable at "&amp;D315*100&amp;"% - CAS No. "&amp;Table237[[#This Row],[CAS]]&amp;", "&amp;Table237[[#This Row],[Descriptions]]</f>
        <v>Declarable at 0.1% - CAS No. 353-97-9, C2HF2Br3</v>
      </c>
    </row>
    <row r="316" spans="1:6">
      <c r="A316" s="333" t="s">
        <v>2883</v>
      </c>
      <c r="B316" s="334" t="s">
        <v>6282</v>
      </c>
      <c r="C316" s="334" t="s">
        <v>6264</v>
      </c>
      <c r="D316" s="335">
        <v>1E-3</v>
      </c>
      <c r="E316" s="319"/>
      <c r="F316" s="319" t="str">
        <f>"Declarable at "&amp;D316*100&amp;"% - CAS No. "&amp;Table237[[#This Row],[CAS]]&amp;", "&amp;Table237[[#This Row],[Descriptions]]</f>
        <v>Declarable at 0.1% - CAS No. 598-67-4, C2H2FBr3</v>
      </c>
    </row>
    <row r="317" spans="1:6">
      <c r="A317" s="333" t="s">
        <v>2691</v>
      </c>
      <c r="B317" s="334" t="s">
        <v>6282</v>
      </c>
      <c r="C317" s="334" t="s">
        <v>6264</v>
      </c>
      <c r="D317" s="335">
        <v>1E-3</v>
      </c>
      <c r="E317" s="319"/>
      <c r="F317" s="319" t="str">
        <f>"Declarable at "&amp;D317*100&amp;"% - CAS No. "&amp;Table237[[#This Row],[CAS]]&amp;", "&amp;Table237[[#This Row],[Descriptions]]</f>
        <v>Declarable at 0.1% - CAS No. 420-88-2, C2H2FBr3</v>
      </c>
    </row>
    <row r="318" spans="1:6">
      <c r="A318" s="333" t="s">
        <v>2631</v>
      </c>
      <c r="B318" s="334" t="s">
        <v>6283</v>
      </c>
      <c r="C318" s="334" t="s">
        <v>6264</v>
      </c>
      <c r="D318" s="335">
        <v>1E-3</v>
      </c>
      <c r="E318" s="319"/>
      <c r="F318" s="319" t="str">
        <f>"Declarable at "&amp;D318*100&amp;"% - CAS No. "&amp;Table237[[#This Row],[CAS]]&amp;", "&amp;Table237[[#This Row],[Descriptions]]</f>
        <v>Declarable at 0.1% - CAS No. 359-07-9, C2H3F2Br:  Bromo-1,1-difluoroethane</v>
      </c>
    </row>
    <row r="319" spans="1:6">
      <c r="A319" s="333" t="s">
        <v>5145</v>
      </c>
      <c r="B319" s="334" t="s">
        <v>6284</v>
      </c>
      <c r="C319" s="334" t="s">
        <v>6264</v>
      </c>
      <c r="D319" s="335">
        <v>1E-3</v>
      </c>
      <c r="E319" s="319"/>
      <c r="F319" s="319" t="str">
        <f>"Declarable at "&amp;D319*100&amp;"% - CAS No. "&amp;Table237[[#This Row],[CAS]]&amp;", "&amp;Table237[[#This Row],[Descriptions]]</f>
        <v>Declarable at 0.1% - CAS No. not identified, C3HFBr6</v>
      </c>
    </row>
    <row r="320" spans="1:6">
      <c r="A320" s="333" t="s">
        <v>5145</v>
      </c>
      <c r="B320" s="334" t="s">
        <v>6285</v>
      </c>
      <c r="C320" s="334" t="s">
        <v>6264</v>
      </c>
      <c r="D320" s="335">
        <v>1E-3</v>
      </c>
      <c r="E320" s="319"/>
      <c r="F320" s="319" t="str">
        <f>"Declarable at "&amp;D320*100&amp;"% - CAS No. "&amp;Table237[[#This Row],[CAS]]&amp;", "&amp;Table237[[#This Row],[Descriptions]]</f>
        <v>Declarable at 0.1% - CAS No. not identified, C3HF2Br5</v>
      </c>
    </row>
    <row r="321" spans="1:6">
      <c r="A321" s="333" t="s">
        <v>5145</v>
      </c>
      <c r="B321" s="334" t="s">
        <v>6286</v>
      </c>
      <c r="C321" s="334" t="s">
        <v>6264</v>
      </c>
      <c r="D321" s="335">
        <v>1E-3</v>
      </c>
      <c r="E321" s="319"/>
      <c r="F321" s="319" t="str">
        <f>"Declarable at "&amp;D321*100&amp;"% - CAS No. "&amp;Table237[[#This Row],[CAS]]&amp;", "&amp;Table237[[#This Row],[Descriptions]]</f>
        <v>Declarable at 0.1% - CAS No. not identified, C3HF3Br4</v>
      </c>
    </row>
    <row r="322" spans="1:6">
      <c r="A322" s="333" t="s">
        <v>2962</v>
      </c>
      <c r="B322" s="334" t="s">
        <v>6287</v>
      </c>
      <c r="C322" s="334" t="s">
        <v>6264</v>
      </c>
      <c r="D322" s="335">
        <v>1E-3</v>
      </c>
      <c r="E322" s="319"/>
      <c r="F322" s="319" t="str">
        <f>"Declarable at "&amp;D322*100&amp;"% - CAS No. "&amp;Table237[[#This Row],[CAS]]&amp;", "&amp;Table237[[#This Row],[Descriptions]]</f>
        <v>Declarable at 0.1% - CAS No. 666-48-8, C3HF4Br3</v>
      </c>
    </row>
    <row r="323" spans="1:6">
      <c r="A323" s="333" t="s">
        <v>5145</v>
      </c>
      <c r="B323" s="334" t="s">
        <v>6288</v>
      </c>
      <c r="C323" s="334" t="s">
        <v>6264</v>
      </c>
      <c r="D323" s="335">
        <v>1E-3</v>
      </c>
      <c r="E323" s="319"/>
      <c r="F323" s="319" t="str">
        <f>"Declarable at "&amp;D323*100&amp;"% - CAS No. "&amp;Table237[[#This Row],[CAS]]&amp;", "&amp;Table237[[#This Row],[Descriptions]]</f>
        <v>Declarable at 0.1% - CAS No. not identified, C3H2FBr5</v>
      </c>
    </row>
    <row r="324" spans="1:6">
      <c r="A324" s="333" t="s">
        <v>2276</v>
      </c>
      <c r="B324" s="334" t="s">
        <v>6289</v>
      </c>
      <c r="C324" s="334" t="s">
        <v>6264</v>
      </c>
      <c r="D324" s="335">
        <v>1E-3</v>
      </c>
      <c r="E324" s="319"/>
      <c r="F324" s="319" t="str">
        <f>"Declarable at "&amp;D324*100&amp;"% - CAS No. "&amp;Table237[[#This Row],[CAS]]&amp;", "&amp;Table237[[#This Row],[Descriptions]]</f>
        <v>Declarable at 0.1% - CAS No. 148875-98-3, C3H2F2Br4</v>
      </c>
    </row>
    <row r="325" spans="1:6">
      <c r="A325" s="333" t="s">
        <v>2699</v>
      </c>
      <c r="B325" s="334" t="s">
        <v>6290</v>
      </c>
      <c r="C325" s="334" t="s">
        <v>6264</v>
      </c>
      <c r="D325" s="335">
        <v>1E-3</v>
      </c>
      <c r="E325" s="319"/>
      <c r="F325" s="319" t="str">
        <f>"Declarable at "&amp;D325*100&amp;"% - CAS No. "&amp;Table237[[#This Row],[CAS]]&amp;", "&amp;Table237[[#This Row],[Descriptions]]</f>
        <v>Declarable at 0.1% - CAS No. 421-90-9, 1,2,2-Tribromo-3,3,3-trifluoropropane</v>
      </c>
    </row>
    <row r="326" spans="1:6">
      <c r="A326" s="333" t="s">
        <v>2744</v>
      </c>
      <c r="B326" s="334" t="s">
        <v>6291</v>
      </c>
      <c r="C326" s="334" t="s">
        <v>6264</v>
      </c>
      <c r="D326" s="335">
        <v>1E-3</v>
      </c>
      <c r="E326" s="319"/>
      <c r="F326" s="319" t="str">
        <f>"Declarable at "&amp;D326*100&amp;"% - CAS No. "&amp;Table237[[#This Row],[CAS]]&amp;", "&amp;Table237[[#This Row],[Descriptions]]</f>
        <v>Declarable at 0.1% - CAS No. 460-86-6, 1,3-Dibromo-1,1,3,3-tetrafluoropropane</v>
      </c>
    </row>
    <row r="327" spans="1:6">
      <c r="A327" s="333" t="s">
        <v>2701</v>
      </c>
      <c r="B327" s="334" t="s">
        <v>6292</v>
      </c>
      <c r="C327" s="334" t="s">
        <v>6264</v>
      </c>
      <c r="D327" s="335">
        <v>1E-3</v>
      </c>
      <c r="E327" s="319"/>
      <c r="F327" s="319" t="str">
        <f>"Declarable at "&amp;D327*100&amp;"% - CAS No. "&amp;Table237[[#This Row],[CAS]]&amp;", "&amp;Table237[[#This Row],[Descriptions]]</f>
        <v>Declarable at 0.1% - CAS No. 422-01-5, C3H2F5Br</v>
      </c>
    </row>
    <row r="328" spans="1:6">
      <c r="A328" s="333" t="s">
        <v>2968</v>
      </c>
      <c r="B328" s="334" t="s">
        <v>6292</v>
      </c>
      <c r="C328" s="334" t="s">
        <v>6264</v>
      </c>
      <c r="D328" s="335">
        <v>1E-3</v>
      </c>
      <c r="E328" s="319"/>
      <c r="F328" s="319" t="str">
        <f>"Declarable at "&amp;D328*100&amp;"% - CAS No. "&amp;Table237[[#This Row],[CAS]]&amp;", "&amp;Table237[[#This Row],[Descriptions]]</f>
        <v>Declarable at 0.1% - CAS No. 677-52-1, C3H2F5Br</v>
      </c>
    </row>
    <row r="329" spans="1:6">
      <c r="A329" s="333" t="s">
        <v>2969</v>
      </c>
      <c r="B329" s="334" t="s">
        <v>6292</v>
      </c>
      <c r="C329" s="334" t="s">
        <v>6264</v>
      </c>
      <c r="D329" s="335">
        <v>1E-3</v>
      </c>
      <c r="E329" s="319"/>
      <c r="F329" s="319" t="str">
        <f>"Declarable at "&amp;D329*100&amp;"% - CAS No. "&amp;Table237[[#This Row],[CAS]]&amp;", "&amp;Table237[[#This Row],[Descriptions]]</f>
        <v>Declarable at 0.1% - CAS No. 677-53-2, C3H2F5Br</v>
      </c>
    </row>
    <row r="330" spans="1:6">
      <c r="A330" s="333" t="s">
        <v>2430</v>
      </c>
      <c r="B330" s="334" t="s">
        <v>6292</v>
      </c>
      <c r="C330" s="334" t="s">
        <v>6264</v>
      </c>
      <c r="D330" s="335">
        <v>1E-3</v>
      </c>
      <c r="E330" s="319"/>
      <c r="F330" s="319" t="str">
        <f>"Declarable at "&amp;D330*100&amp;"% - CAS No. "&amp;Table237[[#This Row],[CAS]]&amp;", "&amp;Table237[[#This Row],[Descriptions]]</f>
        <v>Declarable at 0.1% - CAS No. 22692-16-6, C3H2F5Br</v>
      </c>
    </row>
    <row r="331" spans="1:6">
      <c r="A331" s="333" t="s">
        <v>2745</v>
      </c>
      <c r="B331" s="334" t="s">
        <v>6292</v>
      </c>
      <c r="C331" s="334" t="s">
        <v>6264</v>
      </c>
      <c r="D331" s="335">
        <v>1E-3</v>
      </c>
      <c r="E331" s="319"/>
      <c r="F331" s="319" t="str">
        <f>"Declarable at "&amp;D331*100&amp;"% - CAS No. "&amp;Table237[[#This Row],[CAS]]&amp;", "&amp;Table237[[#This Row],[Descriptions]]</f>
        <v>Declarable at 0.1% - CAS No. 460-88-8, C3H2F5Br</v>
      </c>
    </row>
    <row r="332" spans="1:6">
      <c r="A332" s="333" t="s">
        <v>2982</v>
      </c>
      <c r="B332" s="334" t="s">
        <v>6292</v>
      </c>
      <c r="C332" s="334" t="s">
        <v>6264</v>
      </c>
      <c r="D332" s="335">
        <v>1E-3</v>
      </c>
      <c r="E332" s="319"/>
      <c r="F332" s="319" t="str">
        <f>"Declarable at "&amp;D332*100&amp;"% - CAS No. "&amp;Table237[[#This Row],[CAS]]&amp;", "&amp;Table237[[#This Row],[Descriptions]]</f>
        <v>Declarable at 0.1% - CAS No. 679-94-7, C3H2F5Br</v>
      </c>
    </row>
    <row r="333" spans="1:6">
      <c r="A333" s="333" t="s">
        <v>2475</v>
      </c>
      <c r="B333" s="334" t="s">
        <v>6292</v>
      </c>
      <c r="C333" s="334" t="s">
        <v>6264</v>
      </c>
      <c r="D333" s="335">
        <v>1E-3</v>
      </c>
      <c r="E333" s="319"/>
      <c r="F333" s="319" t="str">
        <f>"Declarable at "&amp;D333*100&amp;"% - CAS No. "&amp;Table237[[#This Row],[CAS]]&amp;", "&amp;Table237[[#This Row],[Descriptions]]</f>
        <v>Declarable at 0.1% - CAS No. 26391-11-7, C3H2F5Br</v>
      </c>
    </row>
    <row r="334" spans="1:6">
      <c r="A334" s="333" t="s">
        <v>2801</v>
      </c>
      <c r="B334" s="334" t="s">
        <v>6292</v>
      </c>
      <c r="C334" s="334" t="s">
        <v>6264</v>
      </c>
      <c r="D334" s="335">
        <v>1E-3</v>
      </c>
      <c r="E334" s="319"/>
      <c r="F334" s="319" t="str">
        <f>"Declarable at "&amp;D334*100&amp;"% - CAS No. "&amp;Table237[[#This Row],[CAS]]&amp;", "&amp;Table237[[#This Row],[Descriptions]]</f>
        <v>Declarable at 0.1% - CAS No. 53692-43-6, C3H2F5Br</v>
      </c>
    </row>
    <row r="335" spans="1:6">
      <c r="A335" s="333" t="s">
        <v>2802</v>
      </c>
      <c r="B335" s="334" t="s">
        <v>6292</v>
      </c>
      <c r="C335" s="334" t="s">
        <v>6264</v>
      </c>
      <c r="D335" s="335">
        <v>1E-3</v>
      </c>
      <c r="E335" s="319"/>
      <c r="F335" s="319" t="str">
        <f>"Declarable at "&amp;D335*100&amp;"% - CAS No. "&amp;Table237[[#This Row],[CAS]]&amp;", "&amp;Table237[[#This Row],[Descriptions]]</f>
        <v>Declarable at 0.1% - CAS No. 53692-44-7, C3H2F5Br</v>
      </c>
    </row>
    <row r="336" spans="1:6">
      <c r="A336" s="333" t="s">
        <v>2275</v>
      </c>
      <c r="B336" s="334" t="s">
        <v>6293</v>
      </c>
      <c r="C336" s="334" t="s">
        <v>6264</v>
      </c>
      <c r="D336" s="335">
        <v>1E-3</v>
      </c>
      <c r="E336" s="319"/>
      <c r="F336" s="319" t="str">
        <f>"Declarable at "&amp;D336*100&amp;"% - CAS No. "&amp;Table237[[#This Row],[CAS]]&amp;", "&amp;Table237[[#This Row],[Descriptions]]</f>
        <v>Declarable at 0.1% - CAS No. 148875-95-0, C3H3FBr4</v>
      </c>
    </row>
    <row r="337" spans="1:6">
      <c r="A337" s="333" t="s">
        <v>2960</v>
      </c>
      <c r="B337" s="334" t="s">
        <v>6294</v>
      </c>
      <c r="C337" s="334" t="s">
        <v>6264</v>
      </c>
      <c r="D337" s="335">
        <v>1E-3</v>
      </c>
      <c r="E337" s="319"/>
      <c r="F337" s="319" t="str">
        <f>"Declarable at "&amp;D337*100&amp;"% - CAS No. "&amp;Table237[[#This Row],[CAS]]&amp;", "&amp;Table237[[#This Row],[Descriptions]]</f>
        <v>Declarable at 0.1% - CAS No. 666-25-1, 1,2,3-Tribromo-3,3-difluoropropane</v>
      </c>
    </row>
    <row r="338" spans="1:6">
      <c r="A338" s="333" t="s">
        <v>2376</v>
      </c>
      <c r="B338" s="334" t="s">
        <v>6295</v>
      </c>
      <c r="C338" s="334" t="s">
        <v>6264</v>
      </c>
      <c r="D338" s="335">
        <v>1E-3</v>
      </c>
      <c r="E338" s="319"/>
      <c r="F338" s="319" t="str">
        <f>"Declarable at "&amp;D338*100&amp;"% - CAS No. "&amp;Table237[[#This Row],[CAS]]&amp;", "&amp;Table237[[#This Row],[Descriptions]]</f>
        <v>Declarable at 0.1% - CAS No. 19041-01-1, C3H3F4Br</v>
      </c>
    </row>
    <row r="339" spans="1:6">
      <c r="A339" s="333" t="s">
        <v>2523</v>
      </c>
      <c r="B339" s="334" t="s">
        <v>6295</v>
      </c>
      <c r="C339" s="334" t="s">
        <v>6264</v>
      </c>
      <c r="D339" s="335">
        <v>1E-3</v>
      </c>
      <c r="E339" s="319"/>
      <c r="F339" s="319" t="str">
        <f>"Declarable at "&amp;D339*100&amp;"% - CAS No. "&amp;Table237[[#This Row],[CAS]]&amp;", "&amp;Table237[[#This Row],[Descriptions]]</f>
        <v>Declarable at 0.1% - CAS No. 29151-25-5, C3H3F4Br</v>
      </c>
    </row>
    <row r="340" spans="1:6">
      <c r="A340" s="333" t="s">
        <v>2980</v>
      </c>
      <c r="B340" s="334" t="s">
        <v>6295</v>
      </c>
      <c r="C340" s="334" t="s">
        <v>6264</v>
      </c>
      <c r="D340" s="335">
        <v>1E-3</v>
      </c>
      <c r="E340" s="319"/>
      <c r="F340" s="319" t="str">
        <f>"Declarable at "&amp;D340*100&amp;"% - CAS No. "&amp;Table237[[#This Row],[CAS]]&amp;", "&amp;Table237[[#This Row],[Descriptions]]</f>
        <v>Declarable at 0.1% - CAS No. 679-84-5, C3H3F4Br</v>
      </c>
    </row>
    <row r="341" spans="1:6">
      <c r="A341" s="333" t="s">
        <v>3041</v>
      </c>
      <c r="B341" s="334" t="s">
        <v>6295</v>
      </c>
      <c r="C341" s="334" t="s">
        <v>6264</v>
      </c>
      <c r="D341" s="335">
        <v>1E-3</v>
      </c>
      <c r="E341" s="319"/>
      <c r="F341" s="319" t="str">
        <f>"Declarable at "&amp;D341*100&amp;"% - CAS No. "&amp;Table237[[#This Row],[CAS]]&amp;", "&amp;Table237[[#This Row],[Descriptions]]</f>
        <v>Declarable at 0.1% - CAS No. 70192-71-1, C3H3F4Br</v>
      </c>
    </row>
    <row r="342" spans="1:6">
      <c r="A342" s="333" t="s">
        <v>3042</v>
      </c>
      <c r="B342" s="334" t="s">
        <v>6295</v>
      </c>
      <c r="C342" s="334" t="s">
        <v>6264</v>
      </c>
      <c r="D342" s="335">
        <v>1E-3</v>
      </c>
      <c r="E342" s="319"/>
      <c r="F342" s="319" t="str">
        <f>"Declarable at "&amp;D342*100&amp;"% - CAS No. "&amp;Table237[[#This Row],[CAS]]&amp;", "&amp;Table237[[#This Row],[Descriptions]]</f>
        <v>Declarable at 0.1% - CAS No. 70192-84-6, C3H3F4Br</v>
      </c>
    </row>
    <row r="343" spans="1:6">
      <c r="A343" s="333" t="s">
        <v>2741</v>
      </c>
      <c r="B343" s="334" t="s">
        <v>6295</v>
      </c>
      <c r="C343" s="334" t="s">
        <v>6264</v>
      </c>
      <c r="D343" s="335">
        <v>1E-3</v>
      </c>
      <c r="E343" s="319"/>
      <c r="F343" s="319" t="str">
        <f>"Declarable at "&amp;D343*100&amp;"% - CAS No. "&amp;Table237[[#This Row],[CAS]]&amp;", "&amp;Table237[[#This Row],[Descriptions]]</f>
        <v>Declarable at 0.1% - CAS No. 460-67-3, C3H3F4Br</v>
      </c>
    </row>
    <row r="344" spans="1:6">
      <c r="A344" s="333" t="s">
        <v>3108</v>
      </c>
      <c r="B344" s="334" t="s">
        <v>6296</v>
      </c>
      <c r="C344" s="334" t="s">
        <v>6264</v>
      </c>
      <c r="D344" s="335">
        <v>1E-3</v>
      </c>
      <c r="E344" s="319"/>
      <c r="F344" s="319" t="str">
        <f>"Declarable at "&amp;D344*100&amp;"% - CAS No. "&amp;Table237[[#This Row],[CAS]]&amp;", "&amp;Table237[[#This Row],[Descriptions]]</f>
        <v>Declarable at 0.1% - CAS No. 75372-14-4, C3H4FBr3</v>
      </c>
    </row>
    <row r="345" spans="1:6">
      <c r="A345" s="333" t="s">
        <v>2735</v>
      </c>
      <c r="B345" s="334" t="s">
        <v>6297</v>
      </c>
      <c r="C345" s="334" t="s">
        <v>6264</v>
      </c>
      <c r="D345" s="335">
        <v>1E-3</v>
      </c>
      <c r="E345" s="319"/>
      <c r="F345" s="319" t="str">
        <f>"Declarable at "&amp;D345*100&amp;"% - CAS No. "&amp;Table237[[#This Row],[CAS]]&amp;", "&amp;Table237[[#This Row],[Descriptions]]</f>
        <v>Declarable at 0.1% - CAS No. 453-00-9, C3H5FBr2</v>
      </c>
    </row>
    <row r="346" spans="1:6">
      <c r="A346" s="333" t="s">
        <v>2356</v>
      </c>
      <c r="B346" s="334" t="s">
        <v>6297</v>
      </c>
      <c r="C346" s="334" t="s">
        <v>6264</v>
      </c>
      <c r="D346" s="335">
        <v>1E-3</v>
      </c>
      <c r="E346" s="319"/>
      <c r="F346" s="319" t="str">
        <f>"Declarable at "&amp;D346*100&amp;"% - CAS No. "&amp;Table237[[#This Row],[CAS]]&amp;", "&amp;Table237[[#This Row],[Descriptions]]</f>
        <v>Declarable at 0.1% - CAS No. 1786-38-5, C3H5FBr2</v>
      </c>
    </row>
    <row r="347" spans="1:6">
      <c r="A347" s="333" t="s">
        <v>2779</v>
      </c>
      <c r="B347" s="334" t="s">
        <v>6297</v>
      </c>
      <c r="C347" s="334" t="s">
        <v>6264</v>
      </c>
      <c r="D347" s="335">
        <v>1E-3</v>
      </c>
      <c r="E347" s="319"/>
      <c r="F347" s="319" t="str">
        <f>"Declarable at "&amp;D347*100&amp;"% - CAS No. "&amp;Table237[[#This Row],[CAS]]&amp;", "&amp;Table237[[#This Row],[Descriptions]]</f>
        <v>Declarable at 0.1% - CAS No. 51584-26-0, C3H5FBr2</v>
      </c>
    </row>
    <row r="348" spans="1:6">
      <c r="A348" s="333" t="s">
        <v>2908</v>
      </c>
      <c r="B348" s="334" t="s">
        <v>6297</v>
      </c>
      <c r="C348" s="334" t="s">
        <v>6264</v>
      </c>
      <c r="D348" s="335">
        <v>1E-3</v>
      </c>
      <c r="E348" s="319"/>
      <c r="F348" s="319" t="str">
        <f>"Declarable at "&amp;D348*100&amp;"% - CAS No. "&amp;Table237[[#This Row],[CAS]]&amp;", "&amp;Table237[[#This Row],[Descriptions]]</f>
        <v>Declarable at 0.1% - CAS No. 62135-10-8, C3H5FBr2</v>
      </c>
    </row>
    <row r="349" spans="1:6">
      <c r="A349" s="333" t="s">
        <v>2909</v>
      </c>
      <c r="B349" s="334" t="s">
        <v>6297</v>
      </c>
      <c r="C349" s="334" t="s">
        <v>6264</v>
      </c>
      <c r="D349" s="335">
        <v>1E-3</v>
      </c>
      <c r="E349" s="319"/>
      <c r="F349" s="319" t="str">
        <f>"Declarable at "&amp;D349*100&amp;"% - CAS No. "&amp;Table237[[#This Row],[CAS]]&amp;", "&amp;Table237[[#This Row],[Descriptions]]</f>
        <v>Declarable at 0.1% - CAS No. 62135-11-9, C3H5FBr2</v>
      </c>
    </row>
    <row r="350" spans="1:6">
      <c r="A350" s="333" t="s">
        <v>2011</v>
      </c>
      <c r="B350" s="334" t="s">
        <v>6298</v>
      </c>
      <c r="C350" s="334" t="s">
        <v>6264</v>
      </c>
      <c r="D350" s="335">
        <v>1E-3</v>
      </c>
      <c r="E350" s="319"/>
      <c r="F350" s="319" t="str">
        <f>"Declarable at "&amp;D350*100&amp;"% - CAS No. "&amp;Table237[[#This Row],[CAS]]&amp;", "&amp;Table237[[#This Row],[Descriptions]]</f>
        <v>Declarable at 0.1% - CAS No. 111483-20-6, C3H5F2Br</v>
      </c>
    </row>
    <row r="351" spans="1:6">
      <c r="A351" s="333" t="s">
        <v>2720</v>
      </c>
      <c r="B351" s="334" t="s">
        <v>6298</v>
      </c>
      <c r="C351" s="334" t="s">
        <v>6264</v>
      </c>
      <c r="D351" s="335">
        <v>1E-3</v>
      </c>
      <c r="E351" s="319"/>
      <c r="F351" s="319" t="str">
        <f>"Declarable at "&amp;D351*100&amp;"% - CAS No. "&amp;Table237[[#This Row],[CAS]]&amp;", "&amp;Table237[[#This Row],[Descriptions]]</f>
        <v>Declarable at 0.1% - CAS No. 430-87-5, C3H5F2Br</v>
      </c>
    </row>
    <row r="352" spans="1:6">
      <c r="A352" s="333" t="s">
        <v>2692</v>
      </c>
      <c r="B352" s="334" t="s">
        <v>6298</v>
      </c>
      <c r="C352" s="334" t="s">
        <v>6264</v>
      </c>
      <c r="D352" s="335">
        <v>1E-3</v>
      </c>
      <c r="E352" s="319"/>
      <c r="F352" s="319" t="str">
        <f>"Declarable at "&amp;D352*100&amp;"% - CAS No. "&amp;Table237[[#This Row],[CAS]]&amp;", "&amp;Table237[[#This Row],[Descriptions]]</f>
        <v>Declarable at 0.1% - CAS No. 420-89-3, C3H5F2Br</v>
      </c>
    </row>
    <row r="353" spans="1:6">
      <c r="A353" s="333" t="s">
        <v>2694</v>
      </c>
      <c r="B353" s="334" t="s">
        <v>6298</v>
      </c>
      <c r="C353" s="334" t="s">
        <v>6264</v>
      </c>
      <c r="D353" s="335">
        <v>1E-3</v>
      </c>
      <c r="E353" s="319"/>
      <c r="F353" s="319" t="str">
        <f>"Declarable at "&amp;D353*100&amp;"% - CAS No. "&amp;Table237[[#This Row],[CAS]]&amp;", "&amp;Table237[[#This Row],[Descriptions]]</f>
        <v>Declarable at 0.1% - CAS No. 420-98-4, C3H5F2Br</v>
      </c>
    </row>
    <row r="354" spans="1:6">
      <c r="A354" s="333" t="s">
        <v>2421</v>
      </c>
      <c r="B354" s="334" t="s">
        <v>6298</v>
      </c>
      <c r="C354" s="334" t="s">
        <v>6264</v>
      </c>
      <c r="D354" s="335">
        <v>1E-3</v>
      </c>
      <c r="E354" s="319"/>
      <c r="F354" s="319" t="str">
        <f>"Declarable at "&amp;D354*100&amp;"% - CAS No. "&amp;Table237[[#This Row],[CAS]]&amp;", "&amp;Table237[[#This Row],[Descriptions]]</f>
        <v>Declarable at 0.1% - CAS No. 2195-05-3, C3H5F2Br</v>
      </c>
    </row>
    <row r="355" spans="1:6">
      <c r="A355" s="333" t="s">
        <v>2748</v>
      </c>
      <c r="B355" s="334" t="s">
        <v>6298</v>
      </c>
      <c r="C355" s="334" t="s">
        <v>6264</v>
      </c>
      <c r="D355" s="335">
        <v>1E-3</v>
      </c>
      <c r="E355" s="319"/>
      <c r="F355" s="319" t="str">
        <f>"Declarable at "&amp;D355*100&amp;"% - CAS No. "&amp;Table237[[#This Row],[CAS]]&amp;", "&amp;Table237[[#This Row],[Descriptions]]</f>
        <v>Declarable at 0.1% - CAS No. 461-49-4, C3H5F2Br</v>
      </c>
    </row>
    <row r="356" spans="1:6">
      <c r="A356" s="333" t="s">
        <v>2690</v>
      </c>
      <c r="B356" s="334" t="s">
        <v>6299</v>
      </c>
      <c r="C356" s="334" t="s">
        <v>6264</v>
      </c>
      <c r="D356" s="335">
        <v>1E-3</v>
      </c>
      <c r="E356" s="319"/>
      <c r="F356" s="319" t="str">
        <f>"Declarable at "&amp;D356*100&amp;"% - CAS No. "&amp;Table237[[#This Row],[CAS]]&amp;", "&amp;Table237[[#This Row],[Descriptions]]</f>
        <v xml:space="preserve">Declarable at 0.1% - CAS No. 420-47-3, 1-Bromo-1,1-difluoroethane </v>
      </c>
    </row>
    <row r="357" spans="1:6">
      <c r="A357" s="333" t="s">
        <v>2426</v>
      </c>
      <c r="B357" s="334" t="s">
        <v>6300</v>
      </c>
      <c r="C357" s="334" t="s">
        <v>6264</v>
      </c>
      <c r="D357" s="335">
        <v>1E-3</v>
      </c>
      <c r="E357" s="319"/>
      <c r="F357" s="319" t="str">
        <f>"Declarable at "&amp;D357*100&amp;"% - CAS No. "&amp;Table237[[#This Row],[CAS]]&amp;", "&amp;Table237[[#This Row],[Descriptions]]</f>
        <v>Declarable at 0.1% - CAS No. 2252-78-0, 1-Bromo-1,1,2,3,3,3-hexafluoropropane</v>
      </c>
    </row>
    <row r="358" spans="1:6">
      <c r="A358" s="333" t="s">
        <v>2282</v>
      </c>
      <c r="B358" s="334" t="s">
        <v>6301</v>
      </c>
      <c r="C358" s="334" t="s">
        <v>6264</v>
      </c>
      <c r="D358" s="335">
        <v>1E-3</v>
      </c>
      <c r="E358" s="319"/>
      <c r="F358" s="319" t="str">
        <f>"Declarable at "&amp;D358*100&amp;"% - CAS No. "&amp;Table237[[#This Row],[CAS]]&amp;", "&amp;Table237[[#This Row],[Descriptions]]</f>
        <v>Declarable at 0.1% - CAS No. 1511-62-2, Bromodifluoromethane</v>
      </c>
    </row>
    <row r="359" spans="1:6">
      <c r="A359" s="333" t="s">
        <v>3200</v>
      </c>
      <c r="B359" s="334" t="s">
        <v>6303</v>
      </c>
      <c r="C359" s="334" t="s">
        <v>6302</v>
      </c>
      <c r="D359" s="335">
        <v>1E-3</v>
      </c>
      <c r="E359" s="319"/>
      <c r="F359" s="319" t="str">
        <f>"Declarable at "&amp;D359*100&amp;"% - CAS No. "&amp;Table237[[#This Row],[CAS]]&amp;", "&amp;Table237[[#This Row],[Descriptions]]</f>
        <v>Declarable at 0.1% - CAS No. 812-04-4, 1,1-Dichloro-1,2,2-trifluoroethane (HCFC-123b)</v>
      </c>
    </row>
    <row r="360" spans="1:6">
      <c r="A360" s="333" t="s">
        <v>2617</v>
      </c>
      <c r="B360" s="334" t="s">
        <v>6304</v>
      </c>
      <c r="C360" s="334" t="s">
        <v>6302</v>
      </c>
      <c r="D360" s="335">
        <v>1E-3</v>
      </c>
      <c r="E360" s="319"/>
      <c r="F360" s="319" t="str">
        <f>"Declarable at "&amp;D360*100&amp;"% - CAS No. "&amp;Table237[[#This Row],[CAS]]&amp;", "&amp;Table237[[#This Row],[Descriptions]]</f>
        <v>Declarable at 0.1% - CAS No. 354-21-2, 1,2,2-Trichloro-1,1-difluoroethane</v>
      </c>
    </row>
    <row r="361" spans="1:6">
      <c r="A361" s="333" t="s">
        <v>2618</v>
      </c>
      <c r="B361" s="334" t="s">
        <v>6305</v>
      </c>
      <c r="C361" s="334" t="s">
        <v>6302</v>
      </c>
      <c r="D361" s="335">
        <v>1E-3</v>
      </c>
      <c r="E361" s="319"/>
      <c r="F361" s="319" t="str">
        <f>"Declarable at "&amp;D361*100&amp;"% - CAS No. "&amp;Table237[[#This Row],[CAS]]&amp;", "&amp;Table237[[#This Row],[Descriptions]]</f>
        <v>Declarable at 0.1% - CAS No. 354-23-4, 1,2-Dichloro-1,1,2-trifluoroethane (HCFC-123a)</v>
      </c>
    </row>
    <row r="362" spans="1:6">
      <c r="A362" s="333" t="s">
        <v>2326</v>
      </c>
      <c r="B362" s="334" t="s">
        <v>6306</v>
      </c>
      <c r="C362" s="334" t="s">
        <v>6302</v>
      </c>
      <c r="D362" s="335">
        <v>1E-3</v>
      </c>
      <c r="E362" s="319"/>
      <c r="F362" s="319" t="str">
        <f>"Declarable at "&amp;D362*100&amp;"% - CAS No. "&amp;Table237[[#This Row],[CAS]]&amp;", "&amp;Table237[[#This Row],[Descriptions]]</f>
        <v>Declarable at 0.1% - CAS No. 1649-08-7, 1,2-Dichloro-1,1-difluoroethane</v>
      </c>
    </row>
    <row r="363" spans="1:6">
      <c r="A363" s="333" t="s">
        <v>2721</v>
      </c>
      <c r="B363" s="334" t="s">
        <v>6307</v>
      </c>
      <c r="C363" s="334" t="s">
        <v>6302</v>
      </c>
      <c r="D363" s="335">
        <v>1E-3</v>
      </c>
      <c r="E363" s="319"/>
      <c r="F363" s="319" t="str">
        <f>"Declarable at "&amp;D363*100&amp;"% - CAS No. "&amp;Table237[[#This Row],[CAS]]&amp;", "&amp;Table237[[#This Row],[Descriptions]]</f>
        <v>Declarable at 0.1% - CAS No. 431-06-1, 1,2-Dichloro-1,2-difluoroethane</v>
      </c>
    </row>
    <row r="364" spans="1:6">
      <c r="A364" s="333" t="s">
        <v>2717</v>
      </c>
      <c r="B364" s="334" t="s">
        <v>6308</v>
      </c>
      <c r="C364" s="334" t="s">
        <v>6302</v>
      </c>
      <c r="D364" s="335">
        <v>1E-3</v>
      </c>
      <c r="E364" s="319"/>
      <c r="F364" s="319" t="str">
        <f>"Declarable at "&amp;D364*100&amp;"% - CAS No. "&amp;Table237[[#This Row],[CAS]]&amp;", "&amp;Table237[[#This Row],[Descriptions]]</f>
        <v>Declarable at 0.1% - CAS No. 430-57-9, 1,2-Dichloro-1-fluoroethane</v>
      </c>
    </row>
    <row r="365" spans="1:6">
      <c r="A365" s="333" t="s">
        <v>2718</v>
      </c>
      <c r="B365" s="334" t="s">
        <v>6309</v>
      </c>
      <c r="C365" s="334" t="s">
        <v>6302</v>
      </c>
      <c r="D365" s="335">
        <v>1E-3</v>
      </c>
      <c r="E365" s="319"/>
      <c r="F365" s="319" t="str">
        <f>"Declarable at "&amp;D365*100&amp;"% - CAS No. "&amp;Table237[[#This Row],[CAS]]&amp;", "&amp;Table237[[#This Row],[Descriptions]]</f>
        <v>Declarable at 0.1% - CAS No. 430-58-0, 1,2-Dichloro-1-fluoroethylene</v>
      </c>
    </row>
    <row r="366" spans="1:6">
      <c r="A366" s="333" t="s">
        <v>2619</v>
      </c>
      <c r="B366" s="334" t="s">
        <v>6310</v>
      </c>
      <c r="C366" s="334" t="s">
        <v>6302</v>
      </c>
      <c r="D366" s="335">
        <v>1E-3</v>
      </c>
      <c r="E366" s="319"/>
      <c r="F366" s="319" t="str">
        <f>"Declarable at "&amp;D366*100&amp;"% - CAS No. "&amp;Table237[[#This Row],[CAS]]&amp;", "&amp;Table237[[#This Row],[Descriptions]]</f>
        <v>Declarable at 0.1% - CAS No. 354-25-6, 1-Chloro-1,1,2,2-tetrafluoroethane (HCFC-124a)</v>
      </c>
    </row>
    <row r="367" spans="1:6">
      <c r="A367" s="333" t="s">
        <v>3117</v>
      </c>
      <c r="B367" s="334" t="s">
        <v>6311</v>
      </c>
      <c r="C367" s="334" t="s">
        <v>6302</v>
      </c>
      <c r="D367" s="335">
        <v>1E-3</v>
      </c>
      <c r="E367" s="319"/>
      <c r="F367" s="319" t="str">
        <f>"Declarable at "&amp;D367*100&amp;"% - CAS No. "&amp;Table237[[#This Row],[CAS]]&amp;", "&amp;Table237[[#This Row],[Descriptions]]</f>
        <v>Declarable at 0.1% - CAS No. 75-68-3, 1-Chloro-1,1-difluoroethane</v>
      </c>
    </row>
    <row r="368" spans="1:6">
      <c r="A368" s="333" t="s">
        <v>2630</v>
      </c>
      <c r="B368" s="334" t="s">
        <v>6312</v>
      </c>
      <c r="C368" s="334" t="s">
        <v>6302</v>
      </c>
      <c r="D368" s="335">
        <v>1E-3</v>
      </c>
      <c r="E368" s="319"/>
      <c r="F368" s="319" t="str">
        <f>"Declarable at "&amp;D368*100&amp;"% - CAS No. "&amp;Table237[[#This Row],[CAS]]&amp;", "&amp;Table237[[#This Row],[Descriptions]]</f>
        <v>Declarable at 0.1% - CAS No. 359-04-6, 1-Chloro-1,2-difluoroethylene</v>
      </c>
    </row>
    <row r="369" spans="1:6">
      <c r="A369" s="333" t="s">
        <v>2437</v>
      </c>
      <c r="B369" s="334" t="s">
        <v>6313</v>
      </c>
      <c r="C369" s="334" t="s">
        <v>6302</v>
      </c>
      <c r="D369" s="335">
        <v>1E-3</v>
      </c>
      <c r="E369" s="319"/>
      <c r="F369" s="319" t="str">
        <f>"Declarable at "&amp;D369*100&amp;"% - CAS No. "&amp;Table237[[#This Row],[CAS]]&amp;", "&amp;Table237[[#This Row],[Descriptions]]</f>
        <v>Declarable at 0.1% - CAS No. 2317-91-1, 1-Chloro-1-fluoroethylene</v>
      </c>
    </row>
    <row r="370" spans="1:6">
      <c r="A370" s="333" t="s">
        <v>2736</v>
      </c>
      <c r="B370" s="334" t="s">
        <v>6314</v>
      </c>
      <c r="C370" s="334" t="s">
        <v>6302</v>
      </c>
      <c r="D370" s="335">
        <v>1E-3</v>
      </c>
      <c r="E370" s="319"/>
      <c r="F370" s="319" t="str">
        <f>"Declarable at "&amp;D370*100&amp;"% - CAS No. "&amp;Table237[[#This Row],[CAS]]&amp;", "&amp;Table237[[#This Row],[Descriptions]]</f>
        <v>Declarable at 0.1% - CAS No. 460-16-2, 1-Chloro-2-fluoroethylene</v>
      </c>
    </row>
    <row r="371" spans="1:6">
      <c r="A371" s="333" t="s">
        <v>2633</v>
      </c>
      <c r="B371" s="334" t="s">
        <v>6315</v>
      </c>
      <c r="C371" s="334" t="s">
        <v>6302</v>
      </c>
      <c r="D371" s="335">
        <v>1E-3</v>
      </c>
      <c r="E371" s="319"/>
      <c r="F371" s="319" t="str">
        <f>"Declarable at "&amp;D371*100&amp;"% - CAS No. "&amp;Table237[[#This Row],[CAS]]&amp;", "&amp;Table237[[#This Row],[Descriptions]]</f>
        <v>Declarable at 0.1% - CAS No. 359-10-4, 2-Chloro-1,1-difluoroethylene</v>
      </c>
    </row>
    <row r="372" spans="1:6">
      <c r="A372" s="333" t="s">
        <v>2460</v>
      </c>
      <c r="B372" s="334" t="s">
        <v>6316</v>
      </c>
      <c r="C372" s="334" t="s">
        <v>6302</v>
      </c>
      <c r="D372" s="335">
        <v>1E-3</v>
      </c>
      <c r="E372" s="319"/>
      <c r="F372" s="319" t="str">
        <f>"Declarable at "&amp;D372*100&amp;"% - CAS No. "&amp;Table237[[#This Row],[CAS]]&amp;", "&amp;Table237[[#This Row],[Descriptions]]</f>
        <v>Declarable at 0.1% - CAS No. 25497-29-4, Chlorodifluoroethanes</v>
      </c>
    </row>
    <row r="373" spans="1:6">
      <c r="A373" s="333" t="s">
        <v>3112</v>
      </c>
      <c r="B373" s="334" t="s">
        <v>6317</v>
      </c>
      <c r="C373" s="334" t="s">
        <v>6302</v>
      </c>
      <c r="D373" s="335">
        <v>1E-3</v>
      </c>
      <c r="E373" s="319"/>
      <c r="F373" s="319" t="str">
        <f>"Declarable at "&amp;D373*100&amp;"% - CAS No. "&amp;Table237[[#This Row],[CAS]]&amp;", "&amp;Table237[[#This Row],[Descriptions]]</f>
        <v>Declarable at 0.1% - CAS No. 75-45-6, Chlorodifluoromethane</v>
      </c>
    </row>
    <row r="374" spans="1:6">
      <c r="A374" s="333" t="s">
        <v>2872</v>
      </c>
      <c r="B374" s="334" t="s">
        <v>6318</v>
      </c>
      <c r="C374" s="334" t="s">
        <v>6302</v>
      </c>
      <c r="D374" s="335">
        <v>1E-3</v>
      </c>
      <c r="E374" s="319"/>
      <c r="F374" s="319" t="str">
        <f>"Declarable at "&amp;D374*100&amp;"% - CAS No. "&amp;Table237[[#This Row],[CAS]]&amp;", "&amp;Table237[[#This Row],[Descriptions]]</f>
        <v>Declarable at 0.1% - CAS No. 593-70-4, Chlorofluoromethane</v>
      </c>
    </row>
    <row r="375" spans="1:6">
      <c r="A375" s="333" t="s">
        <v>2935</v>
      </c>
      <c r="B375" s="334" t="s">
        <v>6319</v>
      </c>
      <c r="C375" s="334" t="s">
        <v>6302</v>
      </c>
      <c r="D375" s="335">
        <v>1E-3</v>
      </c>
      <c r="E375" s="319"/>
      <c r="F375" s="319" t="str">
        <f>"Declarable at "&amp;D375*100&amp;"% - CAS No. "&amp;Table237[[#This Row],[CAS]]&amp;", "&amp;Table237[[#This Row],[Descriptions]]</f>
        <v>Declarable at 0.1% - CAS No. 63938-10-3, Chlorotetrafluoroethane</v>
      </c>
    </row>
    <row r="376" spans="1:6">
      <c r="A376" s="333" t="s">
        <v>3111</v>
      </c>
      <c r="B376" s="334" t="s">
        <v>6320</v>
      </c>
      <c r="C376" s="334" t="s">
        <v>6302</v>
      </c>
      <c r="D376" s="335">
        <v>1E-3</v>
      </c>
      <c r="E376" s="319"/>
      <c r="F376" s="319" t="str">
        <f>"Declarable at "&amp;D376*100&amp;"% - CAS No. "&amp;Table237[[#This Row],[CAS]]&amp;", "&amp;Table237[[#This Row],[Descriptions]]</f>
        <v>Declarable at 0.1% - CAS No. 75-43-4, Dichlorofluoromethane</v>
      </c>
    </row>
    <row r="377" spans="1:6">
      <c r="A377" s="333" t="s">
        <v>2596</v>
      </c>
      <c r="B377" s="334" t="s">
        <v>6321</v>
      </c>
      <c r="C377" s="334" t="s">
        <v>6302</v>
      </c>
      <c r="D377" s="335">
        <v>1E-3</v>
      </c>
      <c r="E377" s="319"/>
      <c r="F377" s="319" t="str">
        <f>"Declarable at "&amp;D377*100&amp;"% - CAS No. "&amp;Table237[[#This Row],[CAS]]&amp;", "&amp;Table237[[#This Row],[Descriptions]]</f>
        <v>Declarable at 0.1% - CAS No. 34077-87-7, Dichlorotrifluoroethane</v>
      </c>
    </row>
    <row r="378" spans="1:6">
      <c r="A378" s="333" t="s">
        <v>2441</v>
      </c>
      <c r="B378" s="334" t="s">
        <v>6322</v>
      </c>
      <c r="C378" s="334" t="s">
        <v>6302</v>
      </c>
      <c r="D378" s="335">
        <v>1E-3</v>
      </c>
      <c r="E378" s="319"/>
      <c r="F378" s="319" t="str">
        <f>"Declarable at "&amp;D378*100&amp;"% - CAS No. "&amp;Table237[[#This Row],[CAS]]&amp;", "&amp;Table237[[#This Row],[Descriptions]]</f>
        <v>Declarable at 0.1% - CAS No. 2366-36-1, Ethane, 1,1,1-trichloro-2-fluoro-</v>
      </c>
    </row>
    <row r="379" spans="1:6">
      <c r="A379" s="333" t="s">
        <v>3198</v>
      </c>
      <c r="B379" s="334" t="s">
        <v>6323</v>
      </c>
      <c r="C379" s="334" t="s">
        <v>6302</v>
      </c>
      <c r="D379" s="335">
        <v>1E-3</v>
      </c>
      <c r="E379" s="319"/>
      <c r="F379" s="319" t="str">
        <f>"Declarable at "&amp;D379*100&amp;"% - CAS No. "&amp;Table237[[#This Row],[CAS]]&amp;", "&amp;Table237[[#This Row],[Descriptions]]</f>
        <v>Declarable at 0.1% - CAS No. 811-95-0, Ethane, 1,1,2-trichloro-1-fluoro-</v>
      </c>
    </row>
    <row r="380" spans="1:6">
      <c r="A380" s="333" t="s">
        <v>2635</v>
      </c>
      <c r="B380" s="334" t="s">
        <v>6324</v>
      </c>
      <c r="C380" s="334" t="s">
        <v>6302</v>
      </c>
      <c r="D380" s="335">
        <v>1E-3</v>
      </c>
      <c r="E380" s="319"/>
      <c r="F380" s="319" t="str">
        <f>"Declarable at "&amp;D380*100&amp;"% - CAS No. "&amp;Table237[[#This Row],[CAS]]&amp;", "&amp;Table237[[#This Row],[Descriptions]]</f>
        <v>Declarable at 0.1% - CAS No. 359-28-4, Ethane, 1,1,2-trichloro-2-fluoro-</v>
      </c>
    </row>
    <row r="381" spans="1:6">
      <c r="A381" s="333" t="s">
        <v>2340</v>
      </c>
      <c r="B381" s="334" t="s">
        <v>6325</v>
      </c>
      <c r="C381" s="334" t="s">
        <v>6302</v>
      </c>
      <c r="D381" s="335">
        <v>1E-3</v>
      </c>
      <c r="E381" s="319"/>
      <c r="F381" s="319" t="str">
        <f>"Declarable at "&amp;D381*100&amp;"% - CAS No. "&amp;Table237[[#This Row],[CAS]]&amp;", "&amp;Table237[[#This Row],[Descriptions]]</f>
        <v>Declarable at 0.1% - CAS No. 1717-00-6, Ethane, 1,1-dichloro-1-fluoro-</v>
      </c>
    </row>
    <row r="382" spans="1:6">
      <c r="A382" s="333" t="s">
        <v>2616</v>
      </c>
      <c r="B382" s="334" t="s">
        <v>6326</v>
      </c>
      <c r="C382" s="334" t="s">
        <v>6302</v>
      </c>
      <c r="D382" s="335">
        <v>1E-3</v>
      </c>
      <c r="E382" s="319"/>
      <c r="F382" s="319" t="str">
        <f>"Declarable at "&amp;D382*100&amp;"% - CAS No. "&amp;Table237[[#This Row],[CAS]]&amp;", "&amp;Table237[[#This Row],[Descriptions]]</f>
        <v>Declarable at 0.1% - CAS No. 354-15-4, Ethane, 1,2-difluoro-1,1,2-trichloro-</v>
      </c>
    </row>
    <row r="383" spans="1:6">
      <c r="A383" s="333" t="s">
        <v>2592</v>
      </c>
      <c r="B383" s="334" t="s">
        <v>6327</v>
      </c>
      <c r="C383" s="334" t="s">
        <v>6302</v>
      </c>
      <c r="D383" s="335">
        <v>1E-3</v>
      </c>
      <c r="E383" s="319"/>
      <c r="F383" s="319" t="str">
        <f>"Declarable at "&amp;D383*100&amp;"% - CAS No. "&amp;Table237[[#This Row],[CAS]]&amp;", "&amp;Table237[[#This Row],[Descriptions]]</f>
        <v>Declarable at 0.1% - CAS No. 338-64-7, Ethane, 1-chloro-1,2-difluoro-</v>
      </c>
    </row>
    <row r="384" spans="1:6">
      <c r="A384" s="333" t="s">
        <v>2540</v>
      </c>
      <c r="B384" s="334" t="s">
        <v>6328</v>
      </c>
      <c r="C384" s="334" t="s">
        <v>6302</v>
      </c>
      <c r="D384" s="335">
        <v>1E-3</v>
      </c>
      <c r="E384" s="319"/>
      <c r="F384" s="319" t="str">
        <f>"Declarable at "&amp;D384*100&amp;"% - CAS No. "&amp;Table237[[#This Row],[CAS]]&amp;", "&amp;Table237[[#This Row],[Descriptions]]</f>
        <v>Declarable at 0.1% - CAS No. 306-83-2, Ethane, 2,2-dichloro-1,1,1-trifluoro-</v>
      </c>
    </row>
    <row r="385" spans="1:6">
      <c r="A385" s="333" t="s">
        <v>2517</v>
      </c>
      <c r="B385" s="334" t="s">
        <v>6329</v>
      </c>
      <c r="C385" s="334" t="s">
        <v>6302</v>
      </c>
      <c r="D385" s="335">
        <v>1E-3</v>
      </c>
      <c r="E385" s="319"/>
      <c r="F385" s="319" t="str">
        <f>"Declarable at "&amp;D385*100&amp;"% - CAS No. "&amp;Table237[[#This Row],[CAS]]&amp;", "&amp;Table237[[#This Row],[Descriptions]]</f>
        <v>Declarable at 0.1% - CAS No. 2837-89-0, Ethane, 2-chloro-1,1,1,2-tetrafluoro-</v>
      </c>
    </row>
    <row r="386" spans="1:6">
      <c r="A386" s="333" t="s">
        <v>2818</v>
      </c>
      <c r="B386" s="334" t="s">
        <v>6330</v>
      </c>
      <c r="C386" s="334" t="s">
        <v>6302</v>
      </c>
      <c r="D386" s="335">
        <v>1E-3</v>
      </c>
      <c r="E386" s="319"/>
      <c r="F386" s="319" t="str">
        <f>"Declarable at "&amp;D386*100&amp;"% - CAS No. "&amp;Table237[[#This Row],[CAS]]&amp;", "&amp;Table237[[#This Row],[Descriptions]]</f>
        <v>Declarable at 0.1% - CAS No. 55949-44-5, Ethane, chloro-1,1-difluoro-</v>
      </c>
    </row>
    <row r="387" spans="1:6">
      <c r="A387" s="333" t="s">
        <v>2593</v>
      </c>
      <c r="B387" s="334" t="s">
        <v>6331</v>
      </c>
      <c r="C387" s="334" t="s">
        <v>6302</v>
      </c>
      <c r="D387" s="335">
        <v>1E-3</v>
      </c>
      <c r="E387" s="319"/>
      <c r="F387" s="319" t="str">
        <f>"Declarable at "&amp;D387*100&amp;"% - CAS No. "&amp;Table237[[#This Row],[CAS]]&amp;", "&amp;Table237[[#This Row],[Descriptions]]</f>
        <v>Declarable at 0.1% - CAS No. 338-65-8, Ethane, monochlorodifluoro-</v>
      </c>
    </row>
    <row r="388" spans="1:6">
      <c r="A388" s="333" t="s">
        <v>2488</v>
      </c>
      <c r="B388" s="334" t="s">
        <v>6332</v>
      </c>
      <c r="C388" s="334" t="s">
        <v>6302</v>
      </c>
      <c r="D388" s="335">
        <v>1E-3</v>
      </c>
      <c r="E388" s="319"/>
      <c r="F388" s="319" t="str">
        <f>"Declarable at "&amp;D388*100&amp;"% - CAS No. "&amp;Table237[[#This Row],[CAS]]&amp;", "&amp;Table237[[#This Row],[Descriptions]]</f>
        <v>Declarable at 0.1% - CAS No. 27154-33-2, Trichlorofluoroethane</v>
      </c>
    </row>
    <row r="389" spans="1:6">
      <c r="A389" s="333" t="s">
        <v>2165</v>
      </c>
      <c r="B389" s="334" t="s">
        <v>6333</v>
      </c>
      <c r="C389" s="334" t="s">
        <v>6302</v>
      </c>
      <c r="D389" s="335">
        <v>1E-3</v>
      </c>
      <c r="E389" s="319"/>
      <c r="F389" s="319" t="str">
        <f>"Declarable at "&amp;D389*100&amp;"% - CAS No. "&amp;Table237[[#This Row],[CAS]]&amp;", "&amp;Table237[[#This Row],[Descriptions]]</f>
        <v>Declarable at 0.1% - CAS No. 134190-53-7, chloroodifluoropropanee</v>
      </c>
    </row>
    <row r="390" spans="1:6">
      <c r="A390" s="333" t="s">
        <v>1995</v>
      </c>
      <c r="B390" s="334" t="s">
        <v>6334</v>
      </c>
      <c r="C390" s="334" t="s">
        <v>6302</v>
      </c>
      <c r="D390" s="335">
        <v>1E-3</v>
      </c>
      <c r="E390" s="319"/>
      <c r="F390" s="319" t="str">
        <f>"Declarable at "&amp;D390*100&amp;"% - CAS No. "&amp;Table237[[#This Row],[CAS]]&amp;", "&amp;Table237[[#This Row],[Descriptions]]</f>
        <v>Declarable at 0.1% - CAS No. 110587-14-9, chloroofluoroethanee</v>
      </c>
    </row>
    <row r="391" spans="1:6">
      <c r="A391" s="333" t="s">
        <v>2166</v>
      </c>
      <c r="B391" s="334" t="s">
        <v>6335</v>
      </c>
      <c r="C391" s="334" t="s">
        <v>6302</v>
      </c>
      <c r="D391" s="335">
        <v>1E-3</v>
      </c>
      <c r="E391" s="319"/>
      <c r="F391" s="319" t="str">
        <f>"Declarable at "&amp;D391*100&amp;"% - CAS No. "&amp;Table237[[#This Row],[CAS]]&amp;", "&amp;Table237[[#This Row],[Descriptions]]</f>
        <v>Declarable at 0.1% - CAS No. 134190-54-8, chloroofluoroopropanee</v>
      </c>
    </row>
    <row r="392" spans="1:6">
      <c r="A392" s="333" t="s">
        <v>2521</v>
      </c>
      <c r="B392" s="334" t="s">
        <v>6336</v>
      </c>
      <c r="C392" s="334" t="s">
        <v>6302</v>
      </c>
      <c r="D392" s="335">
        <v>1E-3</v>
      </c>
      <c r="E392" s="319"/>
      <c r="F392" s="319" t="str">
        <f>"Declarable at "&amp;D392*100&amp;"% - CAS No. "&amp;Table237[[#This Row],[CAS]]&amp;", "&amp;Table237[[#This Row],[Descriptions]]</f>
        <v>Declarable at 0.1% - CAS No. 28987-04-4, chlorohexafluoropropane</v>
      </c>
    </row>
    <row r="393" spans="1:6">
      <c r="A393" s="333" t="s">
        <v>1988</v>
      </c>
      <c r="B393" s="334" t="s">
        <v>6337</v>
      </c>
      <c r="C393" s="334" t="s">
        <v>6302</v>
      </c>
      <c r="D393" s="335">
        <v>1E-3</v>
      </c>
      <c r="E393" s="319"/>
      <c r="F393" s="319" t="str">
        <f>"Declarable at "&amp;D393*100&amp;"% - CAS No. "&amp;Table237[[#This Row],[CAS]]&amp;", "&amp;Table237[[#This Row],[Descriptions]]</f>
        <v>Declarable at 0.1% - CAS No. 108662-83-5, chloropentafluoropropane</v>
      </c>
    </row>
    <row r="394" spans="1:6">
      <c r="A394" s="333" t="s">
        <v>2162</v>
      </c>
      <c r="B394" s="334" t="s">
        <v>6338</v>
      </c>
      <c r="C394" s="334" t="s">
        <v>6302</v>
      </c>
      <c r="D394" s="335">
        <v>1E-3</v>
      </c>
      <c r="E394" s="319"/>
      <c r="F394" s="319" t="str">
        <f>"Declarable at "&amp;D394*100&amp;"% - CAS No. "&amp;Table237[[#This Row],[CAS]]&amp;", "&amp;Table237[[#This Row],[Descriptions]]</f>
        <v>Declarable at 0.1% - CAS No. 134190-50-4, chlorotetrafluoropropane</v>
      </c>
    </row>
    <row r="395" spans="1:6">
      <c r="A395" s="333" t="s">
        <v>3187</v>
      </c>
      <c r="B395" s="334" t="s">
        <v>6339</v>
      </c>
      <c r="C395" s="334" t="s">
        <v>6302</v>
      </c>
      <c r="D395" s="335">
        <v>1E-3</v>
      </c>
      <c r="E395" s="319"/>
      <c r="F395" s="319" t="str">
        <f>"Declarable at "&amp;D395*100&amp;"% - CAS No. "&amp;Table237[[#This Row],[CAS]]&amp;", "&amp;Table237[[#This Row],[Descriptions]]</f>
        <v>Declarable at 0.1% - CAS No. 79-38-9, chlorotrifluoroethylen</v>
      </c>
    </row>
    <row r="396" spans="1:6">
      <c r="A396" s="333" t="s">
        <v>2482</v>
      </c>
      <c r="B396" s="334" t="s">
        <v>6340</v>
      </c>
      <c r="C396" s="334" t="s">
        <v>6302</v>
      </c>
      <c r="D396" s="335">
        <v>1E-3</v>
      </c>
      <c r="E396" s="319"/>
      <c r="F396" s="319" t="str">
        <f>"Declarable at "&amp;D396*100&amp;"% - CAS No. "&amp;Table237[[#This Row],[CAS]]&amp;", "&amp;Table237[[#This Row],[Descriptions]]</f>
        <v>Declarable at 0.1% - CAS No. 26588-23-8, chlorotrifluoropropane</v>
      </c>
    </row>
    <row r="397" spans="1:6">
      <c r="A397" s="333" t="s">
        <v>3124</v>
      </c>
      <c r="B397" s="334" t="s">
        <v>6341</v>
      </c>
      <c r="C397" s="334" t="s">
        <v>6302</v>
      </c>
      <c r="D397" s="335">
        <v>1E-3</v>
      </c>
      <c r="E397" s="319"/>
      <c r="F397" s="319" t="str">
        <f>"Declarable at "&amp;D397*100&amp;"% - CAS No. "&amp;Table237[[#This Row],[CAS]]&amp;", "&amp;Table237[[#This Row],[Descriptions]]</f>
        <v>Declarable at 0.1% - CAS No. 75-88-7, chloro-1,1,1-trifluoroethane</v>
      </c>
    </row>
    <row r="398" spans="1:6">
      <c r="A398" s="333" t="s">
        <v>2028</v>
      </c>
      <c r="B398" s="334" t="s">
        <v>6342</v>
      </c>
      <c r="C398" s="334" t="s">
        <v>6302</v>
      </c>
      <c r="D398" s="335">
        <v>1E-3</v>
      </c>
      <c r="E398" s="319"/>
      <c r="F398" s="319" t="str">
        <f>"Declarable at "&amp;D398*100&amp;"% - CAS No. "&amp;Table237[[#This Row],[CAS]]&amp;", "&amp;Table237[[#This Row],[Descriptions]]</f>
        <v>Declarable at 0.1% - CAS No. 116867-32-4, Pentachlorodifluoropropane</v>
      </c>
    </row>
    <row r="399" spans="1:6">
      <c r="A399" s="333" t="s">
        <v>2160</v>
      </c>
      <c r="B399" s="334" t="s">
        <v>6343</v>
      </c>
      <c r="C399" s="334" t="s">
        <v>6302</v>
      </c>
      <c r="D399" s="335">
        <v>1E-3</v>
      </c>
      <c r="E399" s="319"/>
      <c r="F399" s="319" t="str">
        <f>"Declarable at "&amp;D399*100&amp;"% - CAS No. "&amp;Table237[[#This Row],[CAS]]&amp;", "&amp;Table237[[#This Row],[Descriptions]]</f>
        <v>Declarable at 0.1% - CAS No. 134190-48-0, Pentachlorofluoropropane</v>
      </c>
    </row>
    <row r="400" spans="1:6">
      <c r="A400" s="333" t="s">
        <v>2696</v>
      </c>
      <c r="B400" s="334" t="s">
        <v>6344</v>
      </c>
      <c r="C400" s="334" t="s">
        <v>6302</v>
      </c>
      <c r="D400" s="335">
        <v>1E-3</v>
      </c>
      <c r="E400" s="319"/>
      <c r="F400" s="319" t="str">
        <f>"Declarable at "&amp;D400*100&amp;"% - CAS No. "&amp;Table237[[#This Row],[CAS]]&amp;", "&amp;Table237[[#This Row],[Descriptions]]</f>
        <v>Declarable at 0.1% - CAS No. 421-04-5, 1-chloro-1,1,2-trifluoroethane</v>
      </c>
    </row>
    <row r="401" spans="1:6">
      <c r="A401" s="333" t="s">
        <v>2722</v>
      </c>
      <c r="B401" s="334" t="s">
        <v>6345</v>
      </c>
      <c r="C401" s="334" t="s">
        <v>6302</v>
      </c>
      <c r="D401" s="335">
        <v>1E-3</v>
      </c>
      <c r="E401" s="319"/>
      <c r="F401" s="319" t="str">
        <f>"Declarable at "&amp;D401*100&amp;"% - CAS No. "&amp;Table237[[#This Row],[CAS]]&amp;", "&amp;Table237[[#This Row],[Descriptions]]</f>
        <v>Declarable at 0.1% - CAS No. 431-07-2, 1-chloro-1,2,2-trifluoroethane</v>
      </c>
    </row>
    <row r="402" spans="1:6">
      <c r="A402" s="333" t="s">
        <v>2715</v>
      </c>
      <c r="B402" s="334" t="s">
        <v>6346</v>
      </c>
      <c r="C402" s="334" t="s">
        <v>6302</v>
      </c>
      <c r="D402" s="335">
        <v>1E-3</v>
      </c>
      <c r="E402" s="319"/>
      <c r="F402" s="319" t="str">
        <f>"Declarable at "&amp;D402*100&amp;"% - CAS No. "&amp;Table237[[#This Row],[CAS]]&amp;", "&amp;Table237[[#This Row],[Descriptions]]</f>
        <v>Declarable at 0.1% - CAS No. 430-53-5, 1,1-Dichloro-2-fluoroethane</v>
      </c>
    </row>
    <row r="403" spans="1:6">
      <c r="A403" s="333" t="s">
        <v>2750</v>
      </c>
      <c r="B403" s="334" t="s">
        <v>6347</v>
      </c>
      <c r="C403" s="334" t="s">
        <v>6302</v>
      </c>
      <c r="D403" s="335">
        <v>1E-3</v>
      </c>
      <c r="E403" s="319"/>
      <c r="F403" s="319" t="str">
        <f>"Declarable at "&amp;D403*100&amp;"% - CAS No. "&amp;Table237[[#This Row],[CAS]]&amp;", "&amp;Table237[[#This Row],[Descriptions]]</f>
        <v>Declarable at 0.1% - CAS No. 471-43-2, 1,1-Dichloro-2,2-difluoroethane</v>
      </c>
    </row>
    <row r="404" spans="1:6">
      <c r="A404" s="333" t="s">
        <v>2614</v>
      </c>
      <c r="B404" s="334" t="s">
        <v>6348</v>
      </c>
      <c r="C404" s="334" t="s">
        <v>6302</v>
      </c>
      <c r="D404" s="335">
        <v>1E-3</v>
      </c>
      <c r="E404" s="319"/>
      <c r="F404" s="319" t="str">
        <f>"Declarable at "&amp;D404*100&amp;"% - CAS No. "&amp;Table237[[#This Row],[CAS]]&amp;", "&amp;Table237[[#This Row],[Descriptions]]</f>
        <v>Declarable at 0.1% - CAS No. 354-11-0, 1,1,1,2-Tetrachloro-2-fluoroethane</v>
      </c>
    </row>
    <row r="405" spans="1:6">
      <c r="A405" s="333" t="s">
        <v>2615</v>
      </c>
      <c r="B405" s="334" t="s">
        <v>6349</v>
      </c>
      <c r="C405" s="334" t="s">
        <v>6302</v>
      </c>
      <c r="D405" s="335">
        <v>1E-3</v>
      </c>
      <c r="E405" s="319"/>
      <c r="F405" s="319" t="str">
        <f>"Declarable at "&amp;D405*100&amp;"% - CAS No. "&amp;Table237[[#This Row],[CAS]]&amp;", "&amp;Table237[[#This Row],[Descriptions]]</f>
        <v>Declarable at 0.1% - CAS No. 354-14-3, 1,1,2,2-Tetrachloro-1-fluoroethane</v>
      </c>
    </row>
    <row r="406" spans="1:6">
      <c r="A406" s="333" t="s">
        <v>3111</v>
      </c>
      <c r="B406" s="334" t="s">
        <v>6350</v>
      </c>
      <c r="C406" s="334" t="s">
        <v>6302</v>
      </c>
      <c r="D406" s="335">
        <v>1E-3</v>
      </c>
      <c r="E406" s="319"/>
      <c r="F406" s="319" t="str">
        <f>"Declarable at "&amp;D406*100&amp;"% - CAS No. "&amp;Table237[[#This Row],[CAS]]&amp;", "&amp;Table237[[#This Row],[Descriptions]]</f>
        <v>Declarable at 0.1% - CAS No. 75-43-4, HCFC-21 (CHFCl2) Dichlorofluoromethane</v>
      </c>
    </row>
    <row r="407" spans="1:6">
      <c r="A407" s="333" t="s">
        <v>3112</v>
      </c>
      <c r="B407" s="334" t="s">
        <v>6351</v>
      </c>
      <c r="C407" s="334" t="s">
        <v>6302</v>
      </c>
      <c r="D407" s="335">
        <v>1E-3</v>
      </c>
      <c r="E407" s="319"/>
      <c r="F407" s="319" t="str">
        <f>"Declarable at "&amp;D407*100&amp;"% - CAS No. "&amp;Table237[[#This Row],[CAS]]&amp;", "&amp;Table237[[#This Row],[Descriptions]]</f>
        <v>Declarable at 0.1% - CAS No. 75-45-6, HCFC-22 (CHF2Cl) Monochlorodifluoromethane</v>
      </c>
    </row>
    <row r="408" spans="1:6">
      <c r="A408" s="333" t="s">
        <v>2872</v>
      </c>
      <c r="B408" s="334" t="s">
        <v>6352</v>
      </c>
      <c r="C408" s="334" t="s">
        <v>6302</v>
      </c>
      <c r="D408" s="335">
        <v>1E-3</v>
      </c>
      <c r="E408" s="319"/>
      <c r="F408" s="319" t="str">
        <f>"Declarable at "&amp;D408*100&amp;"% - CAS No. "&amp;Table237[[#This Row],[CAS]]&amp;", "&amp;Table237[[#This Row],[Descriptions]]</f>
        <v>Declarable at 0.1% - CAS No. 593-70-4, HCFC-31 (CH2FCl) Monochlorofluoromethane</v>
      </c>
    </row>
    <row r="409" spans="1:6">
      <c r="A409" s="333" t="s">
        <v>2615</v>
      </c>
      <c r="B409" s="334" t="s">
        <v>6353</v>
      </c>
      <c r="C409" s="334" t="s">
        <v>6302</v>
      </c>
      <c r="D409" s="335">
        <v>1E-3</v>
      </c>
      <c r="E409" s="319"/>
      <c r="F409" s="319" t="str">
        <f>"Declarable at "&amp;D409*100&amp;"% - CAS No. "&amp;Table237[[#This Row],[CAS]]&amp;", "&amp;Table237[[#This Row],[Descriptions]]</f>
        <v>Declarable at 0.1% - CAS No. 354-14-3, HCFC-121 (C2HFCl4) Tetrachlorofluoroethane</v>
      </c>
    </row>
    <row r="410" spans="1:6">
      <c r="A410" s="333" t="s">
        <v>2617</v>
      </c>
      <c r="B410" s="334" t="s">
        <v>6354</v>
      </c>
      <c r="C410" s="334" t="s">
        <v>6302</v>
      </c>
      <c r="D410" s="335">
        <v>1E-3</v>
      </c>
      <c r="E410" s="319"/>
      <c r="F410" s="319" t="str">
        <f>"Declarable at "&amp;D410*100&amp;"% - CAS No. "&amp;Table237[[#This Row],[CAS]]&amp;", "&amp;Table237[[#This Row],[Descriptions]]</f>
        <v>Declarable at 0.1% - CAS No. 354-21-2, HCFC-122 (C2HF2Cl3) Trichlorodifluoroethane</v>
      </c>
    </row>
    <row r="411" spans="1:6">
      <c r="A411" s="333" t="s">
        <v>2540</v>
      </c>
      <c r="B411" s="334" t="s">
        <v>6355</v>
      </c>
      <c r="C411" s="334" t="s">
        <v>6302</v>
      </c>
      <c r="D411" s="335">
        <v>1E-3</v>
      </c>
      <c r="E411" s="319"/>
      <c r="F411" s="319" t="str">
        <f>"Declarable at "&amp;D411*100&amp;"% - CAS No. "&amp;Table237[[#This Row],[CAS]]&amp;", "&amp;Table237[[#This Row],[Descriptions]]</f>
        <v>Declarable at 0.1% - CAS No. 306-83-2, HCFC-123 (C2HF3Cl2) Dichlorotrifluoroethane</v>
      </c>
    </row>
    <row r="412" spans="1:6">
      <c r="A412" s="333" t="s">
        <v>2517</v>
      </c>
      <c r="B412" s="334" t="s">
        <v>6356</v>
      </c>
      <c r="C412" s="334" t="s">
        <v>6302</v>
      </c>
      <c r="D412" s="335">
        <v>1E-3</v>
      </c>
      <c r="E412" s="319"/>
      <c r="F412" s="319" t="str">
        <f>"Declarable at "&amp;D412*100&amp;"% - CAS No. "&amp;Table237[[#This Row],[CAS]]&amp;", "&amp;Table237[[#This Row],[Descriptions]]</f>
        <v>Declarable at 0.1% - CAS No. 2837-89-0, HCFC-124 (C2HF4Cl) Monochlorotetrafluoroethane</v>
      </c>
    </row>
    <row r="413" spans="1:6">
      <c r="A413" s="333" t="s">
        <v>2635</v>
      </c>
      <c r="B413" s="334" t="s">
        <v>6357</v>
      </c>
      <c r="C413" s="334" t="s">
        <v>6302</v>
      </c>
      <c r="D413" s="335">
        <v>1E-3</v>
      </c>
      <c r="E413" s="319"/>
      <c r="F413" s="319" t="str">
        <f>"Declarable at "&amp;D413*100&amp;"% - CAS No. "&amp;Table237[[#This Row],[CAS]]&amp;", "&amp;Table237[[#This Row],[Descriptions]]</f>
        <v>Declarable at 0.1% - CAS No. 359-28-4, HCFC-131 (C2H2FCl3) Trichlorofluoroethane</v>
      </c>
    </row>
    <row r="414" spans="1:6">
      <c r="A414" s="333" t="s">
        <v>2326</v>
      </c>
      <c r="B414" s="334" t="s">
        <v>6358</v>
      </c>
      <c r="C414" s="334" t="s">
        <v>6302</v>
      </c>
      <c r="D414" s="335">
        <v>1E-3</v>
      </c>
      <c r="E414" s="319"/>
      <c r="F414" s="319" t="str">
        <f>"Declarable at "&amp;D414*100&amp;"% - CAS No. "&amp;Table237[[#This Row],[CAS]]&amp;", "&amp;Table237[[#This Row],[Descriptions]]</f>
        <v>Declarable at 0.1% - CAS No. 1649-08-7, HCFC-132b (C2H2F2Cl2) Dichlorodifluoroethane</v>
      </c>
    </row>
    <row r="415" spans="1:6">
      <c r="A415" s="333" t="s">
        <v>3124</v>
      </c>
      <c r="B415" s="334" t="s">
        <v>6359</v>
      </c>
      <c r="C415" s="334" t="s">
        <v>6302</v>
      </c>
      <c r="D415" s="335">
        <v>1E-3</v>
      </c>
      <c r="E415" s="319"/>
      <c r="F415" s="319" t="str">
        <f>"Declarable at "&amp;D415*100&amp;"% - CAS No. "&amp;Table237[[#This Row],[CAS]]&amp;", "&amp;Table237[[#This Row],[Descriptions]]</f>
        <v>Declarable at 0.1% - CAS No. 75-88-7, HCFC-133a (C2H2F3Cl) Monochlorotrifluoroethane</v>
      </c>
    </row>
    <row r="416" spans="1:6">
      <c r="A416" s="333" t="s">
        <v>2340</v>
      </c>
      <c r="B416" s="334" t="s">
        <v>6360</v>
      </c>
      <c r="C416" s="334" t="s">
        <v>6302</v>
      </c>
      <c r="D416" s="335">
        <v>1E-3</v>
      </c>
      <c r="E416" s="319"/>
      <c r="F416" s="319" t="str">
        <f>"Declarable at "&amp;D416*100&amp;"% - CAS No. "&amp;Table237[[#This Row],[CAS]]&amp;", "&amp;Table237[[#This Row],[Descriptions]]</f>
        <v>Declarable at 0.1% - CAS No. 1717-00-6, HCFC-141b (C2H3FCl2) Dichlorofluoroethane</v>
      </c>
    </row>
    <row r="417" spans="1:6">
      <c r="A417" s="333" t="s">
        <v>3117</v>
      </c>
      <c r="B417" s="334" t="s">
        <v>6361</v>
      </c>
      <c r="C417" s="334" t="s">
        <v>6302</v>
      </c>
      <c r="D417" s="335">
        <v>1E-3</v>
      </c>
      <c r="E417" s="319"/>
      <c r="F417" s="319" t="str">
        <f>"Declarable at "&amp;D417*100&amp;"% - CAS No. "&amp;Table237[[#This Row],[CAS]]&amp;", "&amp;Table237[[#This Row],[Descriptions]]</f>
        <v>Declarable at 0.1% - CAS No. 75-68-3, HCFC-142b (C2H3F2Cl) Monochlorodifluoroethane</v>
      </c>
    </row>
    <row r="418" spans="1:6">
      <c r="A418" s="333" t="s">
        <v>2702</v>
      </c>
      <c r="B418" s="334" t="s">
        <v>6362</v>
      </c>
      <c r="C418" s="334" t="s">
        <v>6302</v>
      </c>
      <c r="D418" s="335">
        <v>1E-3</v>
      </c>
      <c r="E418" s="319"/>
      <c r="F418" s="319" t="str">
        <f>"Declarable at "&amp;D418*100&amp;"% - CAS No. "&amp;Table237[[#This Row],[CAS]]&amp;", "&amp;Table237[[#This Row],[Descriptions]]</f>
        <v>Declarable at 0.1% - CAS No. 422-26-4, HCFC-221 (C3HFCl6) Hexachlorofluoropropane</v>
      </c>
    </row>
    <row r="419" spans="1:6">
      <c r="A419" s="333" t="s">
        <v>2705</v>
      </c>
      <c r="B419" s="334" t="s">
        <v>6363</v>
      </c>
      <c r="C419" s="334" t="s">
        <v>6302</v>
      </c>
      <c r="D419" s="335">
        <v>1E-3</v>
      </c>
      <c r="E419" s="319"/>
      <c r="F419" s="319" t="str">
        <f>"Declarable at "&amp;D419*100&amp;"% - CAS No. "&amp;Table237[[#This Row],[CAS]]&amp;", "&amp;Table237[[#This Row],[Descriptions]]</f>
        <v>Declarable at 0.1% - CAS No. 422-49-1, HCFC-222 (C3HF2Cl5) Pentachlorodifluoropropane</v>
      </c>
    </row>
    <row r="420" spans="1:6">
      <c r="A420" s="333" t="s">
        <v>2706</v>
      </c>
      <c r="B420" s="334" t="s">
        <v>6364</v>
      </c>
      <c r="C420" s="334" t="s">
        <v>6302</v>
      </c>
      <c r="D420" s="335">
        <v>1E-3</v>
      </c>
      <c r="E420" s="319"/>
      <c r="F420" s="319" t="str">
        <f>"Declarable at "&amp;D420*100&amp;"% - CAS No. "&amp;Table237[[#This Row],[CAS]]&amp;", "&amp;Table237[[#This Row],[Descriptions]]</f>
        <v>Declarable at 0.1% - CAS No. 422-52-6, HCFC-223 (C3HF3Cl4) Tetrachlorotrifluoropropane</v>
      </c>
    </row>
    <row r="421" spans="1:6">
      <c r="A421" s="333" t="s">
        <v>2707</v>
      </c>
      <c r="B421" s="334" t="s">
        <v>6365</v>
      </c>
      <c r="C421" s="334" t="s">
        <v>6302</v>
      </c>
      <c r="D421" s="335">
        <v>1E-3</v>
      </c>
      <c r="E421" s="319"/>
      <c r="F421" s="319" t="str">
        <f>"Declarable at "&amp;D421*100&amp;"% - CAS No. "&amp;Table237[[#This Row],[CAS]]&amp;", "&amp;Table237[[#This Row],[Descriptions]]</f>
        <v>Declarable at 0.1% - CAS No. 422-54-8, HCFC-224 (C3HF4Cl3) Trichlorotetrafluoropropane</v>
      </c>
    </row>
    <row r="422" spans="1:6">
      <c r="A422" s="333" t="s">
        <v>2708</v>
      </c>
      <c r="B422" s="334" t="s">
        <v>6366</v>
      </c>
      <c r="C422" s="334" t="s">
        <v>6302</v>
      </c>
      <c r="D422" s="335">
        <v>1E-3</v>
      </c>
      <c r="E422" s="319"/>
      <c r="F422" s="319" t="str">
        <f>"Declarable at "&amp;D422*100&amp;"% - CAS No. "&amp;Table237[[#This Row],[CAS]]&amp;", "&amp;Table237[[#This Row],[Descriptions]]</f>
        <v>Declarable at 0.1% - CAS No. 422-56-0, HCFC-225ca (C3HF5Cl2) Dichloropentafluoropropane</v>
      </c>
    </row>
    <row r="423" spans="1:6">
      <c r="A423" s="333" t="s">
        <v>2767</v>
      </c>
      <c r="B423" s="334" t="s">
        <v>6367</v>
      </c>
      <c r="C423" s="334" t="s">
        <v>6302</v>
      </c>
      <c r="D423" s="335">
        <v>1E-3</v>
      </c>
      <c r="E423" s="319"/>
      <c r="F423" s="319" t="str">
        <f>"Declarable at "&amp;D423*100&amp;"% - CAS No. "&amp;Table237[[#This Row],[CAS]]&amp;", "&amp;Table237[[#This Row],[Descriptions]]</f>
        <v>Declarable at 0.1% - CAS No. 507-55-1, HCFC-225cb (C3HF5Cl2) Dichloropentafluoropropane</v>
      </c>
    </row>
    <row r="424" spans="1:6">
      <c r="A424" s="333" t="s">
        <v>2726</v>
      </c>
      <c r="B424" s="334" t="s">
        <v>6368</v>
      </c>
      <c r="C424" s="334" t="s">
        <v>6302</v>
      </c>
      <c r="D424" s="335">
        <v>1E-3</v>
      </c>
      <c r="E424" s="319"/>
      <c r="F424" s="319" t="str">
        <f>"Declarable at "&amp;D424*100&amp;"% - CAS No. "&amp;Table237[[#This Row],[CAS]]&amp;", "&amp;Table237[[#This Row],[Descriptions]]</f>
        <v>Declarable at 0.1% - CAS No. 431-87-8, HCFC-226 (C3HF6Cl) Monochlorohexafluoropropane</v>
      </c>
    </row>
    <row r="425" spans="1:6">
      <c r="A425" s="333" t="s">
        <v>2700</v>
      </c>
      <c r="B425" s="334" t="s">
        <v>6369</v>
      </c>
      <c r="C425" s="334" t="s">
        <v>6302</v>
      </c>
      <c r="D425" s="335">
        <v>1E-3</v>
      </c>
      <c r="E425" s="319"/>
      <c r="F425" s="319" t="str">
        <f>"Declarable at "&amp;D425*100&amp;"% - CAS No. "&amp;Table237[[#This Row],[CAS]]&amp;", "&amp;Table237[[#This Row],[Descriptions]]</f>
        <v>Declarable at 0.1% - CAS No. 421-94-3, HCFC-231 (C3H2FCl5) Pentachlorofluoropropane</v>
      </c>
    </row>
    <row r="426" spans="1:6">
      <c r="A426" s="333" t="s">
        <v>2746</v>
      </c>
      <c r="B426" s="334" t="s">
        <v>6370</v>
      </c>
      <c r="C426" s="334" t="s">
        <v>6302</v>
      </c>
      <c r="D426" s="335">
        <v>1E-3</v>
      </c>
      <c r="E426" s="319"/>
      <c r="F426" s="319" t="str">
        <f>"Declarable at "&amp;D426*100&amp;"% - CAS No. "&amp;Table237[[#This Row],[CAS]]&amp;", "&amp;Table237[[#This Row],[Descriptions]]</f>
        <v>Declarable at 0.1% - CAS No. 460-89-9, HCFC-232 (C3H2F2Cl4) Tetrachlorodifluoropropane</v>
      </c>
    </row>
    <row r="427" spans="1:6">
      <c r="A427" s="333" t="s">
        <v>3061</v>
      </c>
      <c r="B427" s="334" t="s">
        <v>6371</v>
      </c>
      <c r="C427" s="334" t="s">
        <v>6302</v>
      </c>
      <c r="D427" s="335">
        <v>1E-3</v>
      </c>
      <c r="E427" s="319"/>
      <c r="F427" s="319" t="str">
        <f>"Declarable at "&amp;D427*100&amp;"% - CAS No. "&amp;Table237[[#This Row],[CAS]]&amp;", "&amp;Table237[[#This Row],[Descriptions]]</f>
        <v>Declarable at 0.1% - CAS No. 7125-84-0, HCFC-233 (C3H2F3Cl3) Trichlorotrifluoropropane</v>
      </c>
    </row>
    <row r="428" spans="1:6">
      <c r="A428" s="333" t="s">
        <v>2714</v>
      </c>
      <c r="B428" s="334" t="s">
        <v>6372</v>
      </c>
      <c r="C428" s="334" t="s">
        <v>6302</v>
      </c>
      <c r="D428" s="335">
        <v>1E-3</v>
      </c>
      <c r="E428" s="319"/>
      <c r="F428" s="319" t="str">
        <f>"Declarable at "&amp;D428*100&amp;"% - CAS No. "&amp;Table237[[#This Row],[CAS]]&amp;", "&amp;Table237[[#This Row],[Descriptions]]</f>
        <v>Declarable at 0.1% - CAS No. 425-94-5, HCFC-234 (C3H2F4Cl2) Dichlorotetrafluoropropane</v>
      </c>
    </row>
    <row r="429" spans="1:6">
      <c r="A429" s="333" t="s">
        <v>2747</v>
      </c>
      <c r="B429" s="334" t="s">
        <v>6373</v>
      </c>
      <c r="C429" s="334" t="s">
        <v>6302</v>
      </c>
      <c r="D429" s="335">
        <v>1E-3</v>
      </c>
      <c r="E429" s="319"/>
      <c r="F429" s="319" t="str">
        <f>"Declarable at "&amp;D429*100&amp;"% - CAS No. "&amp;Table237[[#This Row],[CAS]]&amp;", "&amp;Table237[[#This Row],[Descriptions]]</f>
        <v>Declarable at 0.1% - CAS No. 460-92-4, HCFC-235 (C3H2F5Cl) Monochloropentafluoropropane</v>
      </c>
    </row>
    <row r="430" spans="1:6">
      <c r="A430" s="333" t="s">
        <v>2961</v>
      </c>
      <c r="B430" s="334" t="s">
        <v>6374</v>
      </c>
      <c r="C430" s="334" t="s">
        <v>6302</v>
      </c>
      <c r="D430" s="335">
        <v>1E-3</v>
      </c>
      <c r="E430" s="319"/>
      <c r="F430" s="319" t="str">
        <f>"Declarable at "&amp;D430*100&amp;"% - CAS No. "&amp;Table237[[#This Row],[CAS]]&amp;", "&amp;Table237[[#This Row],[Descriptions]]</f>
        <v>Declarable at 0.1% - CAS No. 666-27-3, HCFC-241 (C3H3FCl4) Tetrachlorofluoropropane</v>
      </c>
    </row>
    <row r="431" spans="1:6">
      <c r="A431" s="333" t="s">
        <v>2740</v>
      </c>
      <c r="B431" s="334" t="s">
        <v>6375</v>
      </c>
      <c r="C431" s="334" t="s">
        <v>6302</v>
      </c>
      <c r="D431" s="335">
        <v>1E-3</v>
      </c>
      <c r="E431" s="319"/>
      <c r="F431" s="319" t="str">
        <f>"Declarable at "&amp;D431*100&amp;"% - CAS No. "&amp;Table237[[#This Row],[CAS]]&amp;", "&amp;Table237[[#This Row],[Descriptions]]</f>
        <v>Declarable at 0.1% - CAS No. 460-63-9, HCFC-242 (C3H3F2Cl3) Trichlorodifluoropropane</v>
      </c>
    </row>
    <row r="432" spans="1:6">
      <c r="A432" s="333" t="s">
        <v>2742</v>
      </c>
      <c r="B432" s="334" t="s">
        <v>6376</v>
      </c>
      <c r="C432" s="334" t="s">
        <v>6302</v>
      </c>
      <c r="D432" s="335">
        <v>1E-3</v>
      </c>
      <c r="E432" s="319"/>
      <c r="F432" s="319" t="str">
        <f>"Declarable at "&amp;D432*100&amp;"% - CAS No. "&amp;Table237[[#This Row],[CAS]]&amp;", "&amp;Table237[[#This Row],[Descriptions]]</f>
        <v>Declarable at 0.1% - CAS No. 460-69-5, HCFC-243 (C3H3F3Cl2) Dichlorotrifluoropropane</v>
      </c>
    </row>
    <row r="433" spans="1:6">
      <c r="A433" s="333" t="s">
        <v>5145</v>
      </c>
      <c r="B433" s="334" t="s">
        <v>6377</v>
      </c>
      <c r="C433" s="334" t="s">
        <v>6302</v>
      </c>
      <c r="D433" s="335">
        <v>1E-3</v>
      </c>
      <c r="E433" s="319"/>
      <c r="F433" s="319" t="str">
        <f>"Declarable at "&amp;D433*100&amp;"% - CAS No. "&amp;Table237[[#This Row],[CAS]]&amp;", "&amp;Table237[[#This Row],[Descriptions]]</f>
        <v>Declarable at 0.1% - CAS No. not identified, HCFC-244 (C3H3F4Cl) Monochlorotetrafluoropropane</v>
      </c>
    </row>
    <row r="434" spans="1:6">
      <c r="A434" s="333" t="s">
        <v>2698</v>
      </c>
      <c r="B434" s="334" t="s">
        <v>6378</v>
      </c>
      <c r="C434" s="334" t="s">
        <v>6302</v>
      </c>
      <c r="D434" s="335">
        <v>1E-3</v>
      </c>
      <c r="E434" s="319"/>
      <c r="F434" s="319" t="str">
        <f>"Declarable at "&amp;D434*100&amp;"% - CAS No. "&amp;Table237[[#This Row],[CAS]]&amp;", "&amp;Table237[[#This Row],[Descriptions]]</f>
        <v>Declarable at 0.1% - CAS No. 421-41-0, HCFC-251 (C3H4FCl3) Monochlorotetrafluoropropane</v>
      </c>
    </row>
    <row r="435" spans="1:6">
      <c r="A435" s="333" t="s">
        <v>3208</v>
      </c>
      <c r="B435" s="334" t="s">
        <v>6379</v>
      </c>
      <c r="C435" s="334" t="s">
        <v>6302</v>
      </c>
      <c r="D435" s="335">
        <v>1E-3</v>
      </c>
      <c r="E435" s="319"/>
      <c r="F435" s="319" t="str">
        <f>"Declarable at "&amp;D435*100&amp;"% - CAS No. "&amp;Table237[[#This Row],[CAS]]&amp;", "&amp;Table237[[#This Row],[Descriptions]]</f>
        <v>Declarable at 0.1% - CAS No. 819-00-1, HCFC-252 (C3H4F2Cl2) Dichlorodifluoropropane</v>
      </c>
    </row>
    <row r="436" spans="1:6">
      <c r="A436" s="333" t="s">
        <v>2739</v>
      </c>
      <c r="B436" s="334" t="s">
        <v>6380</v>
      </c>
      <c r="C436" s="334" t="s">
        <v>6302</v>
      </c>
      <c r="D436" s="335">
        <v>1E-3</v>
      </c>
      <c r="E436" s="319"/>
      <c r="F436" s="319" t="str">
        <f>"Declarable at "&amp;D436*100&amp;"% - CAS No. "&amp;Table237[[#This Row],[CAS]]&amp;", "&amp;Table237[[#This Row],[Descriptions]]</f>
        <v>Declarable at 0.1% - CAS No. 460-35-5, HCFC-253 (C3H4F3Cl) Monochlorotrifluoropropane</v>
      </c>
    </row>
    <row r="437" spans="1:6">
      <c r="A437" s="333" t="s">
        <v>2693</v>
      </c>
      <c r="B437" s="334" t="s">
        <v>6381</v>
      </c>
      <c r="C437" s="334" t="s">
        <v>6302</v>
      </c>
      <c r="D437" s="335">
        <v>1E-3</v>
      </c>
      <c r="E437" s="319"/>
      <c r="F437" s="319" t="str">
        <f>"Declarable at "&amp;D437*100&amp;"% - CAS No. "&amp;Table237[[#This Row],[CAS]]&amp;", "&amp;Table237[[#This Row],[Descriptions]]</f>
        <v>Declarable at 0.1% - CAS No. 420-97-3, HCFC-261 (C3H5FCl2) Dichlorofluoropropane</v>
      </c>
    </row>
    <row r="438" spans="1:6">
      <c r="A438" s="333" t="s">
        <v>2695</v>
      </c>
      <c r="B438" s="334" t="s">
        <v>6382</v>
      </c>
      <c r="C438" s="334" t="s">
        <v>6302</v>
      </c>
      <c r="D438" s="335">
        <v>1E-3</v>
      </c>
      <c r="E438" s="319"/>
      <c r="F438" s="319" t="str">
        <f>"Declarable at "&amp;D438*100&amp;"% - CAS No. "&amp;Table237[[#This Row],[CAS]]&amp;", "&amp;Table237[[#This Row],[Descriptions]]</f>
        <v>Declarable at 0.1% - CAS No. 421-02-03, HCFC-262 (C3H5F2Cl) Monochlorodifluoropropane</v>
      </c>
    </row>
    <row r="439" spans="1:6">
      <c r="A439" s="333" t="s">
        <v>2716</v>
      </c>
      <c r="B439" s="334" t="s">
        <v>6383</v>
      </c>
      <c r="C439" s="334" t="s">
        <v>6302</v>
      </c>
      <c r="D439" s="335">
        <v>1E-3</v>
      </c>
      <c r="E439" s="319"/>
      <c r="F439" s="319" t="str">
        <f>"Declarable at "&amp;D439*100&amp;"% - CAS No. "&amp;Table237[[#This Row],[CAS]]&amp;", "&amp;Table237[[#This Row],[Descriptions]]</f>
        <v>Declarable at 0.1% - CAS No. 430-55-7, HCFC-271 (C3H6FCl) Monochlorofluoropropane</v>
      </c>
    </row>
    <row r="440" spans="1:6">
      <c r="A440" s="333" t="s">
        <v>2164</v>
      </c>
      <c r="B440" s="334" t="s">
        <v>6384</v>
      </c>
      <c r="C440" s="334" t="s">
        <v>6302</v>
      </c>
      <c r="D440" s="335">
        <v>1E-3</v>
      </c>
      <c r="E440" s="319"/>
      <c r="F440" s="319" t="str">
        <f>"Declarable at "&amp;D440*100&amp;"% - CAS No. "&amp;Table237[[#This Row],[CAS]]&amp;", "&amp;Table237[[#This Row],[Descriptions]]</f>
        <v>Declarable at 0.1% - CAS No. 134190-52-6, Dichlordifluorpropan</v>
      </c>
    </row>
    <row r="441" spans="1:6">
      <c r="A441" s="333" t="s">
        <v>2111</v>
      </c>
      <c r="B441" s="334" t="s">
        <v>6385</v>
      </c>
      <c r="C441" s="334" t="s">
        <v>6302</v>
      </c>
      <c r="D441" s="335">
        <v>1E-3</v>
      </c>
      <c r="E441" s="319"/>
      <c r="F441" s="319" t="str">
        <f>"Declarable at "&amp;D441*100&amp;"% - CAS No. "&amp;Table237[[#This Row],[CAS]]&amp;", "&amp;Table237[[#This Row],[Descriptions]]</f>
        <v>Declarable at 0.1% - CAS No. 127404-11-9, Dichlorfluorpropan</v>
      </c>
    </row>
    <row r="442" spans="1:6">
      <c r="A442" s="333" t="s">
        <v>2113</v>
      </c>
      <c r="B442" s="334" t="s">
        <v>6386</v>
      </c>
      <c r="C442" s="334" t="s">
        <v>6302</v>
      </c>
      <c r="D442" s="335">
        <v>1E-3</v>
      </c>
      <c r="E442" s="319"/>
      <c r="F442" s="319" t="str">
        <f>"Declarable at "&amp;D442*100&amp;"% - CAS No. "&amp;Table237[[#This Row],[CAS]]&amp;", "&amp;Table237[[#This Row],[Descriptions]]</f>
        <v>Declarable at 0.1% - CAS No. 127564-83-4, Dichlortetrafluorpropan</v>
      </c>
    </row>
    <row r="443" spans="1:6">
      <c r="A443" s="333" t="s">
        <v>2029</v>
      </c>
      <c r="B443" s="334" t="s">
        <v>6387</v>
      </c>
      <c r="C443" s="334" t="s">
        <v>6302</v>
      </c>
      <c r="D443" s="335">
        <v>1E-3</v>
      </c>
      <c r="E443" s="319"/>
      <c r="F443" s="319" t="str">
        <f>"Declarable at "&amp;D443*100&amp;"% - CAS No. "&amp;Table237[[#This Row],[CAS]]&amp;", "&amp;Table237[[#This Row],[Descriptions]]</f>
        <v>Declarable at 0.1% - CAS No. 116890-51-8, Dichlortrifluorpropan</v>
      </c>
    </row>
    <row r="444" spans="1:6">
      <c r="A444" s="333" t="s">
        <v>1952</v>
      </c>
      <c r="B444" s="334" t="s">
        <v>6388</v>
      </c>
      <c r="C444" s="334" t="s">
        <v>6302</v>
      </c>
      <c r="D444" s="335">
        <v>1E-3</v>
      </c>
      <c r="E444" s="319"/>
      <c r="F444" s="319" t="str">
        <f>"Declarable at "&amp;D444*100&amp;"% - CAS No. "&amp;Table237[[#This Row],[CAS]]&amp;", "&amp;Table237[[#This Row],[Descriptions]]</f>
        <v>Declarable at 0.1% - CAS No. 102738-79-4, 2-chloro-1,3-difluoropropane</v>
      </c>
    </row>
    <row r="445" spans="1:6">
      <c r="A445" s="333" t="s">
        <v>2012</v>
      </c>
      <c r="B445" s="334" t="s">
        <v>6389</v>
      </c>
      <c r="C445" s="334" t="s">
        <v>6302</v>
      </c>
      <c r="D445" s="335">
        <v>1E-3</v>
      </c>
      <c r="E445" s="319"/>
      <c r="F445" s="319" t="str">
        <f>"Declarable at "&amp;D445*100&amp;"% - CAS No. "&amp;Table237[[#This Row],[CAS]]&amp;", "&amp;Table237[[#This Row],[Descriptions]]</f>
        <v>Declarable at 0.1% - CAS No. 111512-56-2, 1,1-Dichloro-1,2,3,3,3-pentafluoropropane</v>
      </c>
    </row>
    <row r="446" spans="1:6">
      <c r="A446" s="333" t="s">
        <v>2112</v>
      </c>
      <c r="B446" s="334" t="s">
        <v>6390</v>
      </c>
      <c r="C446" s="334" t="s">
        <v>6302</v>
      </c>
      <c r="D446" s="335">
        <v>1E-3</v>
      </c>
      <c r="E446" s="319"/>
      <c r="F446" s="319" t="str">
        <f>"Declarable at "&amp;D446*100&amp;"% - CAS No. "&amp;Table237[[#This Row],[CAS]]&amp;", "&amp;Table237[[#This Row],[Descriptions]]</f>
        <v>Declarable at 0.1% - CAS No. 127564-82-3, Tetrachlorodifluoropropane</v>
      </c>
    </row>
    <row r="447" spans="1:6">
      <c r="A447" s="333" t="s">
        <v>2114</v>
      </c>
      <c r="B447" s="334" t="s">
        <v>6391</v>
      </c>
      <c r="C447" s="334" t="s">
        <v>6302</v>
      </c>
      <c r="D447" s="335">
        <v>1E-3</v>
      </c>
      <c r="E447" s="319"/>
      <c r="F447" s="319" t="str">
        <f>"Declarable at "&amp;D447*100&amp;"% - CAS No. "&amp;Table237[[#This Row],[CAS]]&amp;", "&amp;Table237[[#This Row],[Descriptions]]</f>
        <v>Declarable at 0.1% - CAS No. 127564-90-3, Trichlorodifluoropropane</v>
      </c>
    </row>
    <row r="448" spans="1:6">
      <c r="A448" s="333" t="s">
        <v>2115</v>
      </c>
      <c r="B448" s="334" t="s">
        <v>6392</v>
      </c>
      <c r="C448" s="334" t="s">
        <v>6302</v>
      </c>
      <c r="D448" s="335">
        <v>1E-3</v>
      </c>
      <c r="E448" s="319"/>
      <c r="F448" s="319" t="str">
        <f>"Declarable at "&amp;D448*100&amp;"% - CAS No. "&amp;Table237[[#This Row],[CAS]]&amp;", "&amp;Table237[[#This Row],[Descriptions]]</f>
        <v>Declarable at 0.1% - CAS No. 127564-91-4, Trichlorotetrafluoropropane</v>
      </c>
    </row>
    <row r="449" spans="1:6">
      <c r="A449" s="333" t="s">
        <v>2118</v>
      </c>
      <c r="B449" s="334" t="s">
        <v>6393</v>
      </c>
      <c r="C449" s="334" t="s">
        <v>6302</v>
      </c>
      <c r="D449" s="335">
        <v>1E-3</v>
      </c>
      <c r="E449" s="319"/>
      <c r="F449" s="319" t="str">
        <f>"Declarable at "&amp;D449*100&amp;"% - CAS No. "&amp;Table237[[#This Row],[CAS]]&amp;", "&amp;Table237[[#This Row],[Descriptions]]</f>
        <v>Declarable at 0.1% - CAS No. 128903-21-9, 2,2-Dichloro-1,1,1,3,3-pentafluoropropane</v>
      </c>
    </row>
    <row r="450" spans="1:6">
      <c r="A450" s="333" t="s">
        <v>2148</v>
      </c>
      <c r="B450" s="334" t="s">
        <v>6394</v>
      </c>
      <c r="C450" s="334" t="s">
        <v>6302</v>
      </c>
      <c r="D450" s="335">
        <v>1E-3</v>
      </c>
      <c r="E450" s="319"/>
      <c r="F450" s="319" t="str">
        <f>"Declarable at "&amp;D450*100&amp;"% - CAS No. "&amp;Table237[[#This Row],[CAS]]&amp;", "&amp;Table237[[#This Row],[Descriptions]]</f>
        <v>Declarable at 0.1% - CAS No. 1330-45-6, Chlorotrifluoroethane</v>
      </c>
    </row>
    <row r="451" spans="1:6">
      <c r="A451" s="333" t="s">
        <v>2161</v>
      </c>
      <c r="B451" s="334" t="s">
        <v>6395</v>
      </c>
      <c r="C451" s="334" t="s">
        <v>6302</v>
      </c>
      <c r="D451" s="335">
        <v>1E-3</v>
      </c>
      <c r="E451" s="319"/>
      <c r="F451" s="319" t="str">
        <f>"Declarable at "&amp;D451*100&amp;"% - CAS No. "&amp;Table237[[#This Row],[CAS]]&amp;", "&amp;Table237[[#This Row],[Descriptions]]</f>
        <v>Declarable at 0.1% - CAS No. 134190-49-1, Tetrachlorofluoropropane</v>
      </c>
    </row>
    <row r="452" spans="1:6">
      <c r="A452" s="333" t="s">
        <v>2163</v>
      </c>
      <c r="B452" s="334" t="s">
        <v>6396</v>
      </c>
      <c r="C452" s="334" t="s">
        <v>6302</v>
      </c>
      <c r="D452" s="335">
        <v>1E-3</v>
      </c>
      <c r="E452" s="319"/>
      <c r="F452" s="319" t="str">
        <f>"Declarable at "&amp;D452*100&amp;"% - CAS No. "&amp;Table237[[#This Row],[CAS]]&amp;", "&amp;Table237[[#This Row],[Descriptions]]</f>
        <v>Declarable at 0.1% - CAS No. 134190-51-5, Trichlorofluoropropane</v>
      </c>
    </row>
    <row r="453" spans="1:6">
      <c r="A453" s="333" t="s">
        <v>2169</v>
      </c>
      <c r="B453" s="334" t="s">
        <v>6349</v>
      </c>
      <c r="C453" s="334" t="s">
        <v>6302</v>
      </c>
      <c r="D453" s="335">
        <v>1E-3</v>
      </c>
      <c r="E453" s="319"/>
      <c r="F453" s="319" t="str">
        <f>"Declarable at "&amp;D453*100&amp;"% - CAS No. "&amp;Table237[[#This Row],[CAS]]&amp;", "&amp;Table237[[#This Row],[Descriptions]]</f>
        <v>Declarable at 0.1% - CAS No. 134237-32-4, 1,1,2,2-Tetrachloro-1-fluoroethane</v>
      </c>
    </row>
    <row r="454" spans="1:6">
      <c r="A454" s="333" t="s">
        <v>2170</v>
      </c>
      <c r="B454" s="334" t="s">
        <v>6332</v>
      </c>
      <c r="C454" s="334" t="s">
        <v>6302</v>
      </c>
      <c r="D454" s="335">
        <v>1E-3</v>
      </c>
      <c r="E454" s="319"/>
      <c r="F454" s="319" t="str">
        <f>"Declarable at "&amp;D454*100&amp;"% - CAS No. "&amp;Table237[[#This Row],[CAS]]&amp;", "&amp;Table237[[#This Row],[Descriptions]]</f>
        <v>Declarable at 0.1% - CAS No. 134237-34-6, Trichlorofluoroethane</v>
      </c>
    </row>
    <row r="455" spans="1:6">
      <c r="A455" s="333" t="s">
        <v>2171</v>
      </c>
      <c r="B455" s="334" t="s">
        <v>6397</v>
      </c>
      <c r="C455" s="334" t="s">
        <v>6302</v>
      </c>
      <c r="D455" s="335">
        <v>1E-3</v>
      </c>
      <c r="E455" s="319"/>
      <c r="F455" s="319" t="str">
        <f>"Declarable at "&amp;D455*100&amp;"% - CAS No. "&amp;Table237[[#This Row],[CAS]]&amp;", "&amp;Table237[[#This Row],[Descriptions]]</f>
        <v>Declarable at 0.1% - CAS No. 134237-35-7, Hexachlorofluoropropane</v>
      </c>
    </row>
    <row r="456" spans="1:6">
      <c r="A456" s="333" t="s">
        <v>2172</v>
      </c>
      <c r="B456" s="334" t="s">
        <v>6342</v>
      </c>
      <c r="C456" s="334" t="s">
        <v>6302</v>
      </c>
      <c r="D456" s="335">
        <v>1E-3</v>
      </c>
      <c r="E456" s="319"/>
      <c r="F456" s="319" t="str">
        <f>"Declarable at "&amp;D456*100&amp;"% - CAS No. "&amp;Table237[[#This Row],[CAS]]&amp;", "&amp;Table237[[#This Row],[Descriptions]]</f>
        <v>Declarable at 0.1% - CAS No. 134237-36-8, Pentachlorodifluoropropane</v>
      </c>
    </row>
    <row r="457" spans="1:6">
      <c r="A457" s="333" t="s">
        <v>2173</v>
      </c>
      <c r="B457" s="334" t="s">
        <v>6398</v>
      </c>
      <c r="C457" s="334" t="s">
        <v>6302</v>
      </c>
      <c r="D457" s="335">
        <v>1E-3</v>
      </c>
      <c r="E457" s="319"/>
      <c r="F457" s="319" t="str">
        <f>"Declarable at "&amp;D457*100&amp;"% - CAS No. "&amp;Table237[[#This Row],[CAS]]&amp;", "&amp;Table237[[#This Row],[Descriptions]]</f>
        <v>Declarable at 0.1% - CAS No. 134237-37-9, Tetrachlorotrifluoropropane</v>
      </c>
    </row>
    <row r="458" spans="1:6">
      <c r="A458" s="333" t="s">
        <v>2174</v>
      </c>
      <c r="B458" s="334" t="s">
        <v>6392</v>
      </c>
      <c r="C458" s="334" t="s">
        <v>6302</v>
      </c>
      <c r="D458" s="335">
        <v>1E-3</v>
      </c>
      <c r="E458" s="319"/>
      <c r="F458" s="319" t="str">
        <f>"Declarable at "&amp;D458*100&amp;"% - CAS No. "&amp;Table237[[#This Row],[CAS]]&amp;", "&amp;Table237[[#This Row],[Descriptions]]</f>
        <v>Declarable at 0.1% - CAS No. 134237-38-0, Trichlorotetrafluoropropane</v>
      </c>
    </row>
    <row r="459" spans="1:6">
      <c r="A459" s="333" t="s">
        <v>2175</v>
      </c>
      <c r="B459" s="334" t="s">
        <v>6390</v>
      </c>
      <c r="C459" s="334" t="s">
        <v>6302</v>
      </c>
      <c r="D459" s="335">
        <v>1E-3</v>
      </c>
      <c r="E459" s="319"/>
      <c r="F459" s="319" t="str">
        <f>"Declarable at "&amp;D459*100&amp;"% - CAS No. "&amp;Table237[[#This Row],[CAS]]&amp;", "&amp;Table237[[#This Row],[Descriptions]]</f>
        <v>Declarable at 0.1% - CAS No. 134237-39-1, Tetrachlorodifluoropropane</v>
      </c>
    </row>
    <row r="460" spans="1:6">
      <c r="A460" s="333" t="s">
        <v>2176</v>
      </c>
      <c r="B460" s="334" t="s">
        <v>6399</v>
      </c>
      <c r="C460" s="334" t="s">
        <v>6302</v>
      </c>
      <c r="D460" s="335">
        <v>1E-3</v>
      </c>
      <c r="E460" s="319"/>
      <c r="F460" s="319" t="str">
        <f>"Declarable at "&amp;D460*100&amp;"% - CAS No. "&amp;Table237[[#This Row],[CAS]]&amp;", "&amp;Table237[[#This Row],[Descriptions]]</f>
        <v>Declarable at 0.1% - CAS No. 134237-40-4, Trichlorotrifluoropropane</v>
      </c>
    </row>
    <row r="461" spans="1:6">
      <c r="A461" s="333" t="s">
        <v>2177</v>
      </c>
      <c r="B461" s="334" t="s">
        <v>6400</v>
      </c>
      <c r="C461" s="334" t="s">
        <v>6302</v>
      </c>
      <c r="D461" s="335">
        <v>1E-3</v>
      </c>
      <c r="E461" s="319"/>
      <c r="F461" s="319" t="str">
        <f>"Declarable at "&amp;D461*100&amp;"% - CAS No. "&amp;Table237[[#This Row],[CAS]]&amp;", "&amp;Table237[[#This Row],[Descriptions]]</f>
        <v>Declarable at 0.1% - CAS No. 134237-41-5, Chloropentafluoropropane</v>
      </c>
    </row>
    <row r="462" spans="1:6">
      <c r="A462" s="333" t="s">
        <v>2178</v>
      </c>
      <c r="B462" s="334" t="s">
        <v>6391</v>
      </c>
      <c r="C462" s="334" t="s">
        <v>6302</v>
      </c>
      <c r="D462" s="335">
        <v>1E-3</v>
      </c>
      <c r="E462" s="319"/>
      <c r="F462" s="319" t="str">
        <f>"Declarable at "&amp;D462*100&amp;"% - CAS No. "&amp;Table237[[#This Row],[CAS]]&amp;", "&amp;Table237[[#This Row],[Descriptions]]</f>
        <v>Declarable at 0.1% - CAS No. 134237-42-6, Trichlorodifluoropropane</v>
      </c>
    </row>
    <row r="463" spans="1:6">
      <c r="A463" s="333" t="s">
        <v>2179</v>
      </c>
      <c r="B463" s="334" t="s">
        <v>6401</v>
      </c>
      <c r="C463" s="334" t="s">
        <v>6302</v>
      </c>
      <c r="D463" s="335">
        <v>1E-3</v>
      </c>
      <c r="E463" s="319"/>
      <c r="F463" s="319" t="str">
        <f>"Declarable at "&amp;D463*100&amp;"% - CAS No. "&amp;Table237[[#This Row],[CAS]]&amp;", "&amp;Table237[[#This Row],[Descriptions]]</f>
        <v>Declarable at 0.1% - CAS No. 134237-43-7, Dichlorotrifluoropropane</v>
      </c>
    </row>
    <row r="464" spans="1:6">
      <c r="A464" s="333" t="s">
        <v>2180</v>
      </c>
      <c r="B464" s="334" t="s">
        <v>6402</v>
      </c>
      <c r="C464" s="334" t="s">
        <v>6302</v>
      </c>
      <c r="D464" s="335">
        <v>1E-3</v>
      </c>
      <c r="E464" s="319"/>
      <c r="F464" s="319" t="str">
        <f>"Declarable at "&amp;D464*100&amp;"% - CAS No. "&amp;Table237[[#This Row],[CAS]]&amp;", "&amp;Table237[[#This Row],[Descriptions]]</f>
        <v>Declarable at 0.1% - CAS No. 134237-44-8, Chlorotrifluoropropane</v>
      </c>
    </row>
    <row r="465" spans="1:6">
      <c r="A465" s="333" t="s">
        <v>2181</v>
      </c>
      <c r="B465" s="334" t="s">
        <v>6403</v>
      </c>
      <c r="C465" s="334" t="s">
        <v>6302</v>
      </c>
      <c r="D465" s="335">
        <v>1E-3</v>
      </c>
      <c r="E465" s="319"/>
      <c r="F465" s="319" t="str">
        <f>"Declarable at "&amp;D465*100&amp;"% - CAS No. "&amp;Table237[[#This Row],[CAS]]&amp;", "&amp;Table237[[#This Row],[Descriptions]]</f>
        <v>Declarable at 0.1% - CAS No. 134237-45-9, Dichlorofluoropropane</v>
      </c>
    </row>
    <row r="466" spans="1:6">
      <c r="A466" s="333" t="s">
        <v>2202</v>
      </c>
      <c r="B466" s="334" t="s">
        <v>6404</v>
      </c>
      <c r="C466" s="334" t="s">
        <v>6302</v>
      </c>
      <c r="D466" s="335">
        <v>1E-3</v>
      </c>
      <c r="E466" s="319"/>
      <c r="F466" s="319" t="str">
        <f>"Declarable at "&amp;D466*100&amp;"% - CAS No. "&amp;Table237[[#This Row],[CAS]]&amp;", "&amp;Table237[[#This Row],[Descriptions]]</f>
        <v>Declarable at 0.1% - CAS No. 13474-88-9, 1,1-Dichloro-1,2,2,3,3-pentafluoropropane</v>
      </c>
    </row>
    <row r="467" spans="1:6">
      <c r="A467" s="333" t="s">
        <v>2212</v>
      </c>
      <c r="B467" s="334" t="s">
        <v>6405</v>
      </c>
      <c r="C467" s="334" t="s">
        <v>6302</v>
      </c>
      <c r="D467" s="335">
        <v>1E-3</v>
      </c>
      <c r="E467" s="319"/>
      <c r="F467" s="319" t="str">
        <f>"Declarable at "&amp;D467*100&amp;"% - CAS No. "&amp;Table237[[#This Row],[CAS]]&amp;", "&amp;Table237[[#This Row],[Descriptions]]</f>
        <v>Declarable at 0.1% - CAS No. 136013-79-1, 1,3-Dichloro-1,1,2,3,3-pentafluoropropane</v>
      </c>
    </row>
    <row r="468" spans="1:6">
      <c r="A468" s="333" t="s">
        <v>2365</v>
      </c>
      <c r="B468" s="334" t="s">
        <v>6406</v>
      </c>
      <c r="C468" s="334" t="s">
        <v>6302</v>
      </c>
      <c r="D468" s="335">
        <v>1E-3</v>
      </c>
      <c r="E468" s="319"/>
      <c r="F468" s="319" t="str">
        <f>"Declarable at "&amp;D468*100&amp;"% - CAS No. "&amp;Table237[[#This Row],[CAS]]&amp;", "&amp;Table237[[#This Row],[Descriptions]]</f>
        <v>Declarable at 0.1% - CAS No. 1842-05-3, 1,1-Dichloro-1,2-difluoroethane</v>
      </c>
    </row>
    <row r="469" spans="1:6">
      <c r="A469" s="333" t="s">
        <v>2457</v>
      </c>
      <c r="B469" s="334" t="s">
        <v>6407</v>
      </c>
      <c r="C469" s="334" t="s">
        <v>6302</v>
      </c>
      <c r="D469" s="335">
        <v>1E-3</v>
      </c>
      <c r="E469" s="319"/>
      <c r="F469" s="319" t="str">
        <f>"Declarable at "&amp;D469*100&amp;"% - CAS No. "&amp;Table237[[#This Row],[CAS]]&amp;", "&amp;Table237[[#This Row],[Descriptions]]</f>
        <v>Declarable at 0.1% - CAS No. 25167-88-8, Dichlorofluoroethane</v>
      </c>
    </row>
    <row r="470" spans="1:6">
      <c r="A470" s="333" t="s">
        <v>2469</v>
      </c>
      <c r="B470" s="334" t="s">
        <v>6408</v>
      </c>
      <c r="C470" s="334" t="s">
        <v>6302</v>
      </c>
      <c r="D470" s="335">
        <v>1E-3</v>
      </c>
      <c r="E470" s="319"/>
      <c r="F470" s="319" t="str">
        <f>"Declarable at "&amp;D470*100&amp;"% - CAS No. "&amp;Table237[[#This Row],[CAS]]&amp;", "&amp;Table237[[#This Row],[Descriptions]]</f>
        <v>Declarable at 0.1% - CAS No. 25915-78-0, Dichlorodifluoroethane</v>
      </c>
    </row>
    <row r="471" spans="1:6">
      <c r="A471" s="333" t="s">
        <v>2528</v>
      </c>
      <c r="B471" s="334" t="s">
        <v>6397</v>
      </c>
      <c r="C471" s="334" t="s">
        <v>6302</v>
      </c>
      <c r="D471" s="335">
        <v>1E-3</v>
      </c>
      <c r="E471" s="319"/>
      <c r="F471" s="319" t="str">
        <f>"Declarable at "&amp;D471*100&amp;"% - CAS No. "&amp;Table237[[#This Row],[CAS]]&amp;", "&amp;Table237[[#This Row],[Descriptions]]</f>
        <v>Declarable at 0.1% - CAS No. 29470-94-8, Hexachlorofluoropropane</v>
      </c>
    </row>
    <row r="472" spans="1:6">
      <c r="A472" s="333" t="s">
        <v>2529</v>
      </c>
      <c r="B472" s="334" t="s">
        <v>6398</v>
      </c>
      <c r="C472" s="334" t="s">
        <v>6302</v>
      </c>
      <c r="D472" s="335">
        <v>1E-3</v>
      </c>
      <c r="E472" s="319"/>
      <c r="F472" s="319" t="str">
        <f>"Declarable at "&amp;D472*100&amp;"% - CAS No. "&amp;Table237[[#This Row],[CAS]]&amp;", "&amp;Table237[[#This Row],[Descriptions]]</f>
        <v>Declarable at 0.1% - CAS No. 29470-95-9, Tetrachlorotrifluoropropane</v>
      </c>
    </row>
    <row r="473" spans="1:6">
      <c r="A473" s="333" t="s">
        <v>2594</v>
      </c>
      <c r="B473" s="334" t="s">
        <v>6409</v>
      </c>
      <c r="C473" s="334" t="s">
        <v>6302</v>
      </c>
      <c r="D473" s="335">
        <v>1E-3</v>
      </c>
      <c r="E473" s="319"/>
      <c r="F473" s="319" t="str">
        <f>"Declarable at "&amp;D473*100&amp;"% - CAS No. "&amp;Table237[[#This Row],[CAS]]&amp;", "&amp;Table237[[#This Row],[Descriptions]]</f>
        <v>Declarable at 0.1% - CAS No. 338-75-0, 2,3-Dichloro-1,1,1-trifluoropropane</v>
      </c>
    </row>
    <row r="474" spans="1:6">
      <c r="A474" s="333" t="s">
        <v>2687</v>
      </c>
      <c r="B474" s="334" t="s">
        <v>6410</v>
      </c>
      <c r="C474" s="334" t="s">
        <v>6302</v>
      </c>
      <c r="D474" s="335">
        <v>1E-3</v>
      </c>
      <c r="E474" s="319"/>
      <c r="F474" s="319" t="str">
        <f>"Declarable at "&amp;D474*100&amp;"% - CAS No. "&amp;Table237[[#This Row],[CAS]]&amp;", "&amp;Table237[[#This Row],[Descriptions]]</f>
        <v>Declarable at 0.1% - CAS No. 41834-16-6, Trichlorodifluoroethane</v>
      </c>
    </row>
    <row r="475" spans="1:6">
      <c r="A475" s="333" t="s">
        <v>2688</v>
      </c>
      <c r="B475" s="334" t="s">
        <v>6411</v>
      </c>
      <c r="C475" s="334" t="s">
        <v>6302</v>
      </c>
      <c r="D475" s="335">
        <v>1E-3</v>
      </c>
      <c r="E475" s="319"/>
      <c r="F475" s="319" t="str">
        <f>"Declarable at "&amp;D475*100&amp;"% - CAS No. "&amp;Table237[[#This Row],[CAS]]&amp;", "&amp;Table237[[#This Row],[Descriptions]]</f>
        <v>Declarable at 0.1% - CAS No. 420-44-0, 2-chloro-2-fluoropropane</v>
      </c>
    </row>
    <row r="476" spans="1:6">
      <c r="A476" s="333" t="s">
        <v>2703</v>
      </c>
      <c r="B476" s="334" t="s">
        <v>6412</v>
      </c>
      <c r="C476" s="334" t="s">
        <v>6302</v>
      </c>
      <c r="D476" s="335">
        <v>1E-3</v>
      </c>
      <c r="E476" s="319"/>
      <c r="F476" s="319" t="str">
        <f>"Declarable at "&amp;D476*100&amp;"% - CAS No. "&amp;Table237[[#This Row],[CAS]]&amp;", "&amp;Table237[[#This Row],[Descriptions]]</f>
        <v>Declarable at 0.1% - CAS No. 422-44-6, 1,2-Dichloro-1,1,2,3,3-pentafluoropropane</v>
      </c>
    </row>
    <row r="477" spans="1:6">
      <c r="A477" s="333" t="s">
        <v>2704</v>
      </c>
      <c r="B477" s="334" t="s">
        <v>6413</v>
      </c>
      <c r="C477" s="334" t="s">
        <v>6302</v>
      </c>
      <c r="D477" s="335">
        <v>1E-3</v>
      </c>
      <c r="E477" s="319"/>
      <c r="F477" s="319" t="str">
        <f>"Declarable at "&amp;D477*100&amp;"% - CAS No. "&amp;Table237[[#This Row],[CAS]]&amp;", "&amp;Table237[[#This Row],[Descriptions]]</f>
        <v>Declarable at 0.1% - CAS No. 422-48-0, 2,3-Dichloro-1,1,1,2,3-pentafluoropropane</v>
      </c>
    </row>
    <row r="478" spans="1:6">
      <c r="A478" s="333" t="s">
        <v>2725</v>
      </c>
      <c r="B478" s="334" t="s">
        <v>6414</v>
      </c>
      <c r="C478" s="334" t="s">
        <v>6302</v>
      </c>
      <c r="D478" s="335">
        <v>1E-3</v>
      </c>
      <c r="E478" s="319"/>
      <c r="F478" s="319" t="str">
        <f>"Declarable at "&amp;D478*100&amp;"% - CAS No. "&amp;Table237[[#This Row],[CAS]]&amp;", "&amp;Table237[[#This Row],[Descriptions]]</f>
        <v>Declarable at 0.1% - CAS No. 431-86-7, 1,2-Dichloro-1,1,3,3,3-pentafluoropropane</v>
      </c>
    </row>
    <row r="479" spans="1:6">
      <c r="A479" s="333" t="s">
        <v>2898</v>
      </c>
      <c r="B479" s="334" t="s">
        <v>6399</v>
      </c>
      <c r="C479" s="334" t="s">
        <v>6302</v>
      </c>
      <c r="D479" s="335">
        <v>1E-3</v>
      </c>
      <c r="E479" s="319"/>
      <c r="F479" s="319" t="str">
        <f>"Declarable at "&amp;D479*100&amp;"% - CAS No. "&amp;Table237[[#This Row],[CAS]]&amp;", "&amp;Table237[[#This Row],[Descriptions]]</f>
        <v>Declarable at 0.1% - CAS No. 61623-04-9, Trichlorotrifluoropropane</v>
      </c>
    </row>
    <row r="480" spans="1:6">
      <c r="A480" s="333" t="s">
        <v>2981</v>
      </c>
      <c r="B480" s="334" t="s">
        <v>6415</v>
      </c>
      <c r="C480" s="334" t="s">
        <v>6302</v>
      </c>
      <c r="D480" s="335">
        <v>1E-3</v>
      </c>
      <c r="E480" s="319"/>
      <c r="F480" s="319" t="str">
        <f>"Declarable at "&amp;D480*100&amp;"% - CAS No. "&amp;Table237[[#This Row],[CAS]]&amp;", "&amp;Table237[[#This Row],[Descriptions]]</f>
        <v>Declarable at 0.1% - CAS No. 679-85-6, 3-Chloro-1,1,2,2-tetrafluoropropane</v>
      </c>
    </row>
    <row r="481" spans="1:6">
      <c r="A481" s="333" t="s">
        <v>3060</v>
      </c>
      <c r="B481" s="334" t="s">
        <v>6416</v>
      </c>
      <c r="C481" s="334" t="s">
        <v>6302</v>
      </c>
      <c r="D481" s="335">
        <v>1E-3</v>
      </c>
      <c r="E481" s="319"/>
      <c r="F481" s="319" t="str">
        <f>"Declarable at "&amp;D481*100&amp;"% - CAS No. "&amp;Table237[[#This Row],[CAS]]&amp;", "&amp;Table237[[#This Row],[Descriptions]]</f>
        <v>Declarable at 0.1% - CAS No. 7125-83-9, 1,1,1-Trichloro-3,3,3-trifluoropropane</v>
      </c>
    </row>
    <row r="482" spans="1:6">
      <c r="A482" s="333" t="s">
        <v>3062</v>
      </c>
      <c r="B482" s="334" t="s">
        <v>6417</v>
      </c>
      <c r="C482" s="334" t="s">
        <v>6302</v>
      </c>
      <c r="D482" s="335">
        <v>1E-3</v>
      </c>
      <c r="E482" s="319"/>
      <c r="F482" s="319" t="str">
        <f>"Declarable at "&amp;D482*100&amp;"% - CAS No. "&amp;Table237[[#This Row],[CAS]]&amp;", "&amp;Table237[[#This Row],[Descriptions]]</f>
        <v>Declarable at 0.1% - CAS No. 7125-99-7, 1,1-Dichloro-1,2,2-trifluoropropane</v>
      </c>
    </row>
    <row r="483" spans="1:6">
      <c r="A483" s="333" t="s">
        <v>3182</v>
      </c>
      <c r="B483" s="334" t="s">
        <v>6418</v>
      </c>
      <c r="C483" s="334" t="s">
        <v>6302</v>
      </c>
      <c r="D483" s="335">
        <v>1E-3</v>
      </c>
      <c r="E483" s="319"/>
      <c r="F483" s="319" t="str">
        <f>"Declarable at "&amp;D483*100&amp;"% - CAS No. "&amp;Table237[[#This Row],[CAS]]&amp;", "&amp;Table237[[#This Row],[Descriptions]]</f>
        <v>Declarable at 0.1% - CAS No. 7799-56-6, 1,1-Dichloro-1-fluoropropane</v>
      </c>
    </row>
    <row r="484" spans="1:6">
      <c r="A484" s="333" t="s">
        <v>3207</v>
      </c>
      <c r="B484" s="334" t="s">
        <v>6419</v>
      </c>
      <c r="C484" s="334" t="s">
        <v>6302</v>
      </c>
      <c r="D484" s="335">
        <v>1E-3</v>
      </c>
      <c r="E484" s="319"/>
      <c r="F484" s="319" t="str">
        <f>"Declarable at "&amp;D484*100&amp;"% - CAS No. "&amp;Table237[[#This Row],[CAS]]&amp;", "&amp;Table237[[#This Row],[Descriptions]]</f>
        <v>Declarable at 0.1% - CAS No. 818-99-5, 1,1,3-trichloro-1-fluoropropane</v>
      </c>
    </row>
    <row r="485" spans="1:6">
      <c r="A485" s="333" t="s">
        <v>2427</v>
      </c>
      <c r="B485" s="334" t="s">
        <v>6421</v>
      </c>
      <c r="C485" s="334" t="s">
        <v>6420</v>
      </c>
      <c r="D485" s="335">
        <v>1E-3</v>
      </c>
      <c r="E485" s="319"/>
      <c r="F485" s="319" t="str">
        <f>"Declarable at "&amp;D485*100&amp;"% - CAS No. "&amp;Table237[[#This Row],[CAS]]&amp;", "&amp;Table237[[#This Row],[Descriptions]]</f>
        <v>Declarable at 0.1% - CAS No. 2252-84-8, 1,1,1,2,2,3,3-Heptafluoropropane</v>
      </c>
    </row>
    <row r="486" spans="1:6">
      <c r="A486" s="333" t="s">
        <v>2724</v>
      </c>
      <c r="B486" s="334" t="s">
        <v>6422</v>
      </c>
      <c r="C486" s="334" t="s">
        <v>6420</v>
      </c>
      <c r="D486" s="335">
        <v>1E-3</v>
      </c>
      <c r="E486" s="319"/>
      <c r="F486" s="319" t="str">
        <f>"Declarable at "&amp;D486*100&amp;"% - CAS No. "&amp;Table237[[#This Row],[CAS]]&amp;", "&amp;Table237[[#This Row],[Descriptions]]</f>
        <v>Declarable at 0.1% - CAS No. 431-63-0, 1,1,1,2,3,3-Hexafluoropropane</v>
      </c>
    </row>
    <row r="487" spans="1:6">
      <c r="A487" s="333" t="s">
        <v>3199</v>
      </c>
      <c r="B487" s="334" t="s">
        <v>6423</v>
      </c>
      <c r="C487" s="334" t="s">
        <v>6420</v>
      </c>
      <c r="D487" s="335">
        <v>1E-3</v>
      </c>
      <c r="E487" s="319"/>
      <c r="F487" s="319" t="str">
        <f>"Declarable at "&amp;D487*100&amp;"% - CAS No. "&amp;Table237[[#This Row],[CAS]]&amp;", "&amp;Table237[[#This Row],[Descriptions]]</f>
        <v>Declarable at 0.1% - CAS No. 811-97-2, 1,1,1,2-Tetrafluoroethane</v>
      </c>
    </row>
    <row r="488" spans="1:6">
      <c r="A488" s="333" t="s">
        <v>2636</v>
      </c>
      <c r="B488" s="334" t="s">
        <v>6424</v>
      </c>
      <c r="C488" s="334" t="s">
        <v>6420</v>
      </c>
      <c r="D488" s="335">
        <v>1E-3</v>
      </c>
      <c r="E488" s="319"/>
      <c r="F488" s="319" t="str">
        <f>"Declarable at "&amp;D488*100&amp;"% - CAS No. "&amp;Table237[[#This Row],[CAS]]&amp;", "&amp;Table237[[#This Row],[Descriptions]]</f>
        <v>Declarable at 0.1% - CAS No. 359-35-3, 1,1,2,2-Tetrafluoroethane</v>
      </c>
    </row>
    <row r="489" spans="1:6">
      <c r="A489" s="333" t="s">
        <v>2719</v>
      </c>
      <c r="B489" s="334" t="s">
        <v>6425</v>
      </c>
      <c r="C489" s="334" t="s">
        <v>6420</v>
      </c>
      <c r="D489" s="335">
        <v>1E-3</v>
      </c>
      <c r="E489" s="319"/>
      <c r="F489" s="319" t="str">
        <f>"Declarable at "&amp;D489*100&amp;"% - CAS No. "&amp;Table237[[#This Row],[CAS]]&amp;", "&amp;Table237[[#This Row],[Descriptions]]</f>
        <v>Declarable at 0.1% - CAS No. 430-66-0, 1,1,2-Trifluoroethane</v>
      </c>
    </row>
    <row r="490" spans="1:6">
      <c r="A490" s="333" t="s">
        <v>3109</v>
      </c>
      <c r="B490" s="334" t="s">
        <v>6426</v>
      </c>
      <c r="C490" s="334" t="s">
        <v>6420</v>
      </c>
      <c r="D490" s="335">
        <v>1E-3</v>
      </c>
      <c r="E490" s="319"/>
      <c r="F490" s="319" t="str">
        <f>"Declarable at "&amp;D490*100&amp;"% - CAS No. "&amp;Table237[[#This Row],[CAS]]&amp;", "&amp;Table237[[#This Row],[Descriptions]]</f>
        <v>Declarable at 0.1% - CAS No. 75-37-6, 1,1-Difluoroethane</v>
      </c>
    </row>
    <row r="491" spans="1:6">
      <c r="A491" s="333" t="s">
        <v>2915</v>
      </c>
      <c r="B491" s="334" t="s">
        <v>6427</v>
      </c>
      <c r="C491" s="334" t="s">
        <v>6420</v>
      </c>
      <c r="D491" s="335">
        <v>1E-3</v>
      </c>
      <c r="E491" s="319"/>
      <c r="F491" s="319" t="str">
        <f>"Declarable at "&amp;D491*100&amp;"% - CAS No. "&amp;Table237[[#This Row],[CAS]]&amp;", "&amp;Table237[[#This Row],[Descriptions]]</f>
        <v>Declarable at 0.1% - CAS No. 624-72-6, 1,2-Difluoroethane</v>
      </c>
    </row>
    <row r="492" spans="1:6">
      <c r="A492" s="333" t="s">
        <v>2459</v>
      </c>
      <c r="B492" s="334" t="s">
        <v>6428</v>
      </c>
      <c r="C492" s="334" t="s">
        <v>6420</v>
      </c>
      <c r="D492" s="335">
        <v>1E-3</v>
      </c>
      <c r="E492" s="319"/>
      <c r="F492" s="319" t="str">
        <f>"Declarable at "&amp;D492*100&amp;"% - CAS No. "&amp;Table237[[#This Row],[CAS]]&amp;", "&amp;Table237[[#This Row],[Descriptions]]</f>
        <v>Declarable at 0.1% - CAS No. 25497-28-3, Difluoroethane</v>
      </c>
    </row>
    <row r="493" spans="1:6">
      <c r="A493" s="333" t="s">
        <v>3105</v>
      </c>
      <c r="B493" s="334" t="s">
        <v>6429</v>
      </c>
      <c r="C493" s="334" t="s">
        <v>6420</v>
      </c>
      <c r="D493" s="335">
        <v>1E-3</v>
      </c>
      <c r="E493" s="319"/>
      <c r="F493" s="319" t="str">
        <f>"Declarable at "&amp;D493*100&amp;"% - CAS No. "&amp;Table237[[#This Row],[CAS]]&amp;", "&amp;Table237[[#This Row],[Descriptions]]</f>
        <v>Declarable at 0.1% - CAS No. 75-10-5, Difluoromethane</v>
      </c>
    </row>
    <row r="494" spans="1:6">
      <c r="A494" s="333" t="s">
        <v>2689</v>
      </c>
      <c r="B494" s="334" t="s">
        <v>6430</v>
      </c>
      <c r="C494" s="334" t="s">
        <v>6420</v>
      </c>
      <c r="D494" s="335">
        <v>1E-3</v>
      </c>
      <c r="E494" s="319"/>
      <c r="F494" s="319" t="str">
        <f>"Declarable at "&amp;D494*100&amp;"% - CAS No. "&amp;Table237[[#This Row],[CAS]]&amp;", "&amp;Table237[[#This Row],[Descriptions]]</f>
        <v>Declarable at 0.1% - CAS No. 420-46-2, Ethane, 1,1,1-trifluoro-</v>
      </c>
    </row>
    <row r="495" spans="1:6">
      <c r="A495" s="333" t="s">
        <v>2620</v>
      </c>
      <c r="B495" s="334" t="s">
        <v>6431</v>
      </c>
      <c r="C495" s="334" t="s">
        <v>6420</v>
      </c>
      <c r="D495" s="335">
        <v>1E-3</v>
      </c>
      <c r="E495" s="319"/>
      <c r="F495" s="319" t="str">
        <f>"Declarable at "&amp;D495*100&amp;"% - CAS No. "&amp;Table237[[#This Row],[CAS]]&amp;", "&amp;Table237[[#This Row],[Descriptions]]</f>
        <v>Declarable at 0.1% - CAS No. 354-33-6, Ethane, pentafluoro-</v>
      </c>
    </row>
    <row r="496" spans="1:6">
      <c r="A496" s="333" t="s">
        <v>2608</v>
      </c>
      <c r="B496" s="334" t="s">
        <v>6432</v>
      </c>
      <c r="C496" s="334" t="s">
        <v>6420</v>
      </c>
      <c r="D496" s="335">
        <v>1E-3</v>
      </c>
      <c r="E496" s="319"/>
      <c r="F496" s="319" t="str">
        <f>"Declarable at "&amp;D496*100&amp;"% - CAS No. "&amp;Table237[[#This Row],[CAS]]&amp;", "&amp;Table237[[#This Row],[Descriptions]]</f>
        <v>Declarable at 0.1% - CAS No. 353-36-6, Ethyl fluoride</v>
      </c>
    </row>
    <row r="497" spans="1:6">
      <c r="A497" s="333" t="s">
        <v>2871</v>
      </c>
      <c r="B497" s="334" t="s">
        <v>6433</v>
      </c>
      <c r="C497" s="334" t="s">
        <v>6420</v>
      </c>
      <c r="D497" s="335">
        <v>1E-3</v>
      </c>
      <c r="E497" s="319"/>
      <c r="F497" s="319" t="str">
        <f>"Declarable at "&amp;D497*100&amp;"% - CAS No. "&amp;Table237[[#This Row],[CAS]]&amp;", "&amp;Table237[[#This Row],[Descriptions]]</f>
        <v>Declarable at 0.1% - CAS No. 593-53-3, Methyl fluoride</v>
      </c>
    </row>
    <row r="498" spans="1:6">
      <c r="A498" s="333" t="s">
        <v>2359</v>
      </c>
      <c r="B498" s="334" t="s">
        <v>6434</v>
      </c>
      <c r="C498" s="334" t="s">
        <v>6420</v>
      </c>
      <c r="D498" s="335">
        <v>1E-3</v>
      </c>
      <c r="E498" s="319"/>
      <c r="F498" s="319" t="str">
        <f>"Declarable at "&amp;D498*100&amp;"% - CAS No. "&amp;Table237[[#This Row],[CAS]]&amp;", "&amp;Table237[[#This Row],[Descriptions]]</f>
        <v>Declarable at 0.1% - CAS No. 1814-88-6, 1,1,1,2,2-Pentafluoropropane</v>
      </c>
    </row>
    <row r="499" spans="1:6">
      <c r="A499" s="333" t="s">
        <v>2743</v>
      </c>
      <c r="B499" s="334" t="s">
        <v>6435</v>
      </c>
      <c r="C499" s="334" t="s">
        <v>6420</v>
      </c>
      <c r="D499" s="335">
        <v>1E-3</v>
      </c>
      <c r="E499" s="319"/>
      <c r="F499" s="319" t="str">
        <f>"Declarable at "&amp;D499*100&amp;"% - CAS No. "&amp;Table237[[#This Row],[CAS]]&amp;", "&amp;Table237[[#This Row],[Descriptions]]</f>
        <v>Declarable at 0.1% - CAS No. 460-73-1, 1,1,1,3,3-Pentafluoropropane</v>
      </c>
    </row>
    <row r="500" spans="1:6">
      <c r="A500" s="333" t="s">
        <v>2678</v>
      </c>
      <c r="B500" s="334" t="s">
        <v>6436</v>
      </c>
      <c r="C500" s="334" t="s">
        <v>6420</v>
      </c>
      <c r="D500" s="335">
        <v>1E-3</v>
      </c>
      <c r="E500" s="319"/>
      <c r="F500" s="319" t="str">
        <f>"Declarable at "&amp;D500*100&amp;"% - CAS No. "&amp;Table237[[#This Row],[CAS]]&amp;", "&amp;Table237[[#This Row],[Descriptions]]</f>
        <v>Declarable at 0.1% - CAS No. 406-58-6, 1,1,1,3,3-Pentafluorobutane</v>
      </c>
    </row>
    <row r="501" spans="1:6">
      <c r="A501" s="333" t="s">
        <v>2230</v>
      </c>
      <c r="B501" s="334" t="s">
        <v>6437</v>
      </c>
      <c r="C501" s="334" t="s">
        <v>6420</v>
      </c>
      <c r="D501" s="335">
        <v>1E-3</v>
      </c>
      <c r="E501" s="319"/>
      <c r="F501" s="319" t="str">
        <f>"Declarable at "&amp;D501*100&amp;"% - CAS No. "&amp;Table237[[#This Row],[CAS]]&amp;", "&amp;Table237[[#This Row],[Descriptions]]</f>
        <v>Declarable at 0.1% - CAS No. 138495-42-8, Pentane, 1,1,1,2,2,3,4,5,5,5-decafluoro-</v>
      </c>
    </row>
    <row r="502" spans="1:6">
      <c r="A502" s="333" t="s">
        <v>2727</v>
      </c>
      <c r="B502" s="334" t="s">
        <v>6438</v>
      </c>
      <c r="C502" s="334" t="s">
        <v>6420</v>
      </c>
      <c r="D502" s="335">
        <v>1E-3</v>
      </c>
      <c r="E502" s="319"/>
      <c r="F502" s="319" t="str">
        <f>"Declarable at "&amp;D502*100&amp;"% - CAS No. "&amp;Table237[[#This Row],[CAS]]&amp;", "&amp;Table237[[#This Row],[Descriptions]]</f>
        <v>Declarable at 0.1% - CAS No. 431-89-0, Propane, 1,1,1,2,3,3,3-heptafluoro-</v>
      </c>
    </row>
    <row r="503" spans="1:6">
      <c r="A503" s="333" t="s">
        <v>3035</v>
      </c>
      <c r="B503" s="334" t="s">
        <v>6439</v>
      </c>
      <c r="C503" s="334" t="s">
        <v>6420</v>
      </c>
      <c r="D503" s="335">
        <v>1E-3</v>
      </c>
      <c r="E503" s="319"/>
      <c r="F503" s="319" t="str">
        <f>"Declarable at "&amp;D503*100&amp;"% - CAS No. "&amp;Table237[[#This Row],[CAS]]&amp;", "&amp;Table237[[#This Row],[Descriptions]]</f>
        <v>Declarable at 0.1% - CAS No. 690-39-1, Propane, 1,1,1,3,3,3-hexafluoro-</v>
      </c>
    </row>
    <row r="504" spans="1:6">
      <c r="A504" s="333" t="s">
        <v>2486</v>
      </c>
      <c r="B504" s="334" t="s">
        <v>6440</v>
      </c>
      <c r="C504" s="334" t="s">
        <v>6420</v>
      </c>
      <c r="D504" s="335">
        <v>1E-3</v>
      </c>
      <c r="E504" s="319"/>
      <c r="F504" s="319" t="str">
        <f>"Declarable at "&amp;D504*100&amp;"% - CAS No. "&amp;Table237[[#This Row],[CAS]]&amp;", "&amp;Table237[[#This Row],[Descriptions]]</f>
        <v>Declarable at 0.1% - CAS No. 27070-61-7, Propane, hexafluoro-</v>
      </c>
    </row>
    <row r="505" spans="1:6">
      <c r="A505" s="333" t="s">
        <v>2515</v>
      </c>
      <c r="B505" s="334" t="s">
        <v>6441</v>
      </c>
      <c r="C505" s="334" t="s">
        <v>6420</v>
      </c>
      <c r="D505" s="335">
        <v>1E-3</v>
      </c>
      <c r="E505" s="319"/>
      <c r="F505" s="319" t="str">
        <f>"Declarable at "&amp;D505*100&amp;"% - CAS No. "&amp;Table237[[#This Row],[CAS]]&amp;", "&amp;Table237[[#This Row],[Descriptions]]</f>
        <v>Declarable at 0.1% - CAS No. 27987-06-0, Trifluoroethane</v>
      </c>
    </row>
    <row r="506" spans="1:6">
      <c r="A506" s="333" t="s">
        <v>3114</v>
      </c>
      <c r="B506" s="334" t="s">
        <v>6442</v>
      </c>
      <c r="C506" s="334" t="s">
        <v>6420</v>
      </c>
      <c r="D506" s="335">
        <v>1E-3</v>
      </c>
      <c r="E506" s="319"/>
      <c r="F506" s="319" t="str">
        <f>"Declarable at "&amp;D506*100&amp;"% - CAS No. "&amp;Table237[[#This Row],[CAS]]&amp;", "&amp;Table237[[#This Row],[Descriptions]]</f>
        <v>Declarable at 0.1% - CAS No. 75-46-7, Trifluoromethane</v>
      </c>
    </row>
    <row r="507" spans="1:6">
      <c r="A507" s="333" t="s">
        <v>3110</v>
      </c>
      <c r="B507" s="334" t="s">
        <v>6443</v>
      </c>
      <c r="C507" s="334" t="s">
        <v>6420</v>
      </c>
      <c r="D507" s="335">
        <v>1E-3</v>
      </c>
      <c r="E507" s="319"/>
      <c r="F507" s="319" t="str">
        <f>"Declarable at "&amp;D507*100&amp;"% - CAS No. "&amp;Table237[[#This Row],[CAS]]&amp;", "&amp;Table237[[#This Row],[Descriptions]]</f>
        <v>Declarable at 0.1% - CAS No. 75-38-7, Vinylidene fluoride</v>
      </c>
    </row>
    <row r="508" spans="1:6">
      <c r="A508" s="333" t="s">
        <v>2476</v>
      </c>
      <c r="B508" s="334" t="s">
        <v>5333</v>
      </c>
      <c r="C508" s="334" t="s">
        <v>5332</v>
      </c>
      <c r="D508" s="335">
        <v>1E-3</v>
      </c>
      <c r="E508" s="319"/>
      <c r="F508" s="319" t="str">
        <f>"Declarable at "&amp;D508*100&amp;"% - CAS No. "&amp;Table237[[#This Row],[CAS]]&amp;", "&amp;Table237[[#This Row],[Descriptions]]</f>
        <v>Declarable at 0.1% - CAS No. 26447-40-5, Methylenediphenyl diisocyanate</v>
      </c>
    </row>
    <row r="509" spans="1:6">
      <c r="A509" s="333" t="s">
        <v>1942</v>
      </c>
      <c r="B509" s="334" t="s">
        <v>5334</v>
      </c>
      <c r="C509" s="334" t="s">
        <v>5332</v>
      </c>
      <c r="D509" s="335">
        <v>1E-3</v>
      </c>
      <c r="E509" s="319"/>
      <c r="F509" s="319" t="str">
        <f>"Declarable at "&amp;D509*100&amp;"% - CAS No. "&amp;Table237[[#This Row],[CAS]]&amp;", "&amp;Table237[[#This Row],[Descriptions]]</f>
        <v>Declarable at 0.1% - CAS No. 101-68-8, 4,4`-Diphenylmethane diisocyanate</v>
      </c>
    </row>
    <row r="510" spans="1:6">
      <c r="A510" s="333" t="s">
        <v>3270</v>
      </c>
      <c r="B510" s="334" t="s">
        <v>5335</v>
      </c>
      <c r="C510" s="334" t="s">
        <v>5332</v>
      </c>
      <c r="D510" s="335">
        <v>1E-3</v>
      </c>
      <c r="E510" s="319"/>
      <c r="F510" s="319" t="str">
        <f>"Declarable at "&amp;D510*100&amp;"% - CAS No. "&amp;Table237[[#This Row],[CAS]]&amp;", "&amp;Table237[[#This Row],[Descriptions]]</f>
        <v>Declarable at 0.1% - CAS No. 9016-87-9, Diphenylmethane diisocyanate polymer</v>
      </c>
    </row>
    <row r="511" spans="1:6">
      <c r="A511" s="333" t="s">
        <v>2477</v>
      </c>
      <c r="B511" s="334" t="s">
        <v>5336</v>
      </c>
      <c r="C511" s="334" t="s">
        <v>5332</v>
      </c>
      <c r="D511" s="335">
        <v>1E-3</v>
      </c>
      <c r="E511" s="319"/>
      <c r="F511" s="319" t="str">
        <f>"Declarable at "&amp;D511*100&amp;"% - CAS No. "&amp;Table237[[#This Row],[CAS]]&amp;", "&amp;Table237[[#This Row],[Descriptions]]</f>
        <v>Declarable at 0.1% - CAS No. 26471-62-5, Toluene diisocyanate</v>
      </c>
    </row>
    <row r="512" spans="1:6">
      <c r="A512" s="333" t="s">
        <v>2848</v>
      </c>
      <c r="B512" s="334" t="s">
        <v>5337</v>
      </c>
      <c r="C512" s="334" t="s">
        <v>5332</v>
      </c>
      <c r="D512" s="335">
        <v>1E-3</v>
      </c>
      <c r="E512" s="319"/>
      <c r="F512" s="319" t="str">
        <f>"Declarable at "&amp;D512*100&amp;"% - CAS No. "&amp;Table237[[#This Row],[CAS]]&amp;", "&amp;Table237[[#This Row],[Descriptions]]</f>
        <v>Declarable at 0.1% - CAS No. 584-84-9, Toluene-2,4-diisocyanate</v>
      </c>
    </row>
    <row r="513" spans="1:6">
      <c r="A513" s="333" t="s">
        <v>3327</v>
      </c>
      <c r="B513" s="334" t="s">
        <v>5338</v>
      </c>
      <c r="C513" s="334" t="s">
        <v>5332</v>
      </c>
      <c r="D513" s="335">
        <v>1E-3</v>
      </c>
      <c r="E513" s="319"/>
      <c r="F513" s="319" t="str">
        <f>"Declarable at "&amp;D513*100&amp;"% - CAS No. "&amp;Table237[[#This Row],[CAS]]&amp;", "&amp;Table237[[#This Row],[Descriptions]]</f>
        <v>Declarable at 0.1% - CAS No. 91-08-7, Toluene-2,6-diisocyanate</v>
      </c>
    </row>
    <row r="514" spans="1:6" ht="25.5">
      <c r="A514" s="333" t="s">
        <v>3373</v>
      </c>
      <c r="B514" s="334" t="s">
        <v>5340</v>
      </c>
      <c r="C514" s="334" t="s">
        <v>5339</v>
      </c>
      <c r="D514" s="335">
        <v>9.0000000000000006E-5</v>
      </c>
      <c r="E514" s="319"/>
      <c r="F514" s="319" t="str">
        <f>"Declarable at "&amp;D514*100&amp;"% - CAS No. "&amp;Table237[[#This Row],[CAS]]&amp;", "&amp;Table237[[#This Row],[Descriptions]]</f>
        <v>Declarable at 0.009% - CAS No. 94246-92-1, (2-Ethylhexanoato-O)(isodecanoato-O)lead</v>
      </c>
    </row>
    <row r="515" spans="1:6" ht="25.5">
      <c r="A515" s="333" t="s">
        <v>3372</v>
      </c>
      <c r="B515" s="334" t="s">
        <v>5341</v>
      </c>
      <c r="C515" s="334" t="s">
        <v>5339</v>
      </c>
      <c r="D515" s="335">
        <v>9.0000000000000006E-5</v>
      </c>
      <c r="E515" s="319"/>
      <c r="F515" s="319" t="str">
        <f>"Declarable at "&amp;D515*100&amp;"% - CAS No. "&amp;Table237[[#This Row],[CAS]]&amp;", "&amp;Table237[[#This Row],[Descriptions]]</f>
        <v>Declarable at 0.009% - CAS No. 94246-91-0, (2-Ethylhexanoato-O)(isononanoato-O)lead</v>
      </c>
    </row>
    <row r="516" spans="1:6" ht="25.5">
      <c r="A516" s="333" t="s">
        <v>3371</v>
      </c>
      <c r="B516" s="334" t="s">
        <v>5342</v>
      </c>
      <c r="C516" s="334" t="s">
        <v>5339</v>
      </c>
      <c r="D516" s="335">
        <v>9.0000000000000006E-5</v>
      </c>
      <c r="E516" s="319"/>
      <c r="F516" s="319" t="str">
        <f>"Declarable at "&amp;D516*100&amp;"% - CAS No. "&amp;Table237[[#This Row],[CAS]]&amp;", "&amp;Table237[[#This Row],[Descriptions]]</f>
        <v>Declarable at 0.009% - CAS No. 94246-90-9, (2-Ethylhexanoato-O)(isooctanoato-O)lead</v>
      </c>
    </row>
    <row r="517" spans="1:6" ht="25.5">
      <c r="A517" s="333" t="s">
        <v>3374</v>
      </c>
      <c r="B517" s="334" t="s">
        <v>5343</v>
      </c>
      <c r="C517" s="334" t="s">
        <v>5339</v>
      </c>
      <c r="D517" s="335">
        <v>9.0000000000000006E-5</v>
      </c>
      <c r="E517" s="319"/>
      <c r="F517" s="319" t="str">
        <f>"Declarable at "&amp;D517*100&amp;"% - CAS No. "&amp;Table237[[#This Row],[CAS]]&amp;", "&amp;Table237[[#This Row],[Descriptions]]</f>
        <v>Declarable at 0.009% - CAS No. 94246-93-2, (2-Ethylhexanoato-O)(neodecanoato-O)lead</v>
      </c>
    </row>
    <row r="518" spans="1:6" ht="25.5">
      <c r="A518" s="333" t="s">
        <v>3369</v>
      </c>
      <c r="B518" s="334" t="s">
        <v>5344</v>
      </c>
      <c r="C518" s="334" t="s">
        <v>5339</v>
      </c>
      <c r="D518" s="335">
        <v>9.0000000000000006E-5</v>
      </c>
      <c r="E518" s="319"/>
      <c r="F518" s="319" t="str">
        <f>"Declarable at "&amp;D518*100&amp;"% - CAS No. "&amp;Table237[[#This Row],[CAS]]&amp;", "&amp;Table237[[#This Row],[Descriptions]]</f>
        <v>Declarable at 0.009% - CAS No. 94246-86-3, (Isodecanoato-O)(isononanoato-O)lead</v>
      </c>
    </row>
    <row r="519" spans="1:6" ht="25.5">
      <c r="A519" s="333" t="s">
        <v>3368</v>
      </c>
      <c r="B519" s="334" t="s">
        <v>5345</v>
      </c>
      <c r="C519" s="334" t="s">
        <v>5339</v>
      </c>
      <c r="D519" s="335">
        <v>9.0000000000000006E-5</v>
      </c>
      <c r="E519" s="319"/>
      <c r="F519" s="319" t="str">
        <f>"Declarable at "&amp;D519*100&amp;"% - CAS No. "&amp;Table237[[#This Row],[CAS]]&amp;", "&amp;Table237[[#This Row],[Descriptions]]</f>
        <v>Declarable at 0.009% - CAS No. 94246-85-2, (Isodecanoato-O)(isooctanoato-O)lead</v>
      </c>
    </row>
    <row r="520" spans="1:6" ht="25.5">
      <c r="A520" s="333" t="s">
        <v>3370</v>
      </c>
      <c r="B520" s="334" t="s">
        <v>5346</v>
      </c>
      <c r="C520" s="334" t="s">
        <v>5339</v>
      </c>
      <c r="D520" s="335">
        <v>9.0000000000000006E-5</v>
      </c>
      <c r="E520" s="319"/>
      <c r="F520" s="319" t="str">
        <f>"Declarable at "&amp;D520*100&amp;"% - CAS No. "&amp;Table237[[#This Row],[CAS]]&amp;", "&amp;Table237[[#This Row],[Descriptions]]</f>
        <v>Declarable at 0.009% - CAS No. 94246-87-4, (Isodecanoato-O)(neodecanoato-O)lead</v>
      </c>
    </row>
    <row r="521" spans="1:6" ht="25.5">
      <c r="A521" s="333" t="s">
        <v>3367</v>
      </c>
      <c r="B521" s="334" t="s">
        <v>5347</v>
      </c>
      <c r="C521" s="334" t="s">
        <v>5339</v>
      </c>
      <c r="D521" s="335">
        <v>9.0000000000000006E-5</v>
      </c>
      <c r="E521" s="319"/>
      <c r="F521" s="319" t="str">
        <f>"Declarable at "&amp;D521*100&amp;"% - CAS No. "&amp;Table237[[#This Row],[CAS]]&amp;", "&amp;Table237[[#This Row],[Descriptions]]</f>
        <v>Declarable at 0.009% - CAS No. 94246-84-1, (Isononanoato-O)(isooctanoato-O)lead</v>
      </c>
    </row>
    <row r="522" spans="1:6" ht="25.5">
      <c r="A522" s="333" t="s">
        <v>3381</v>
      </c>
      <c r="B522" s="334" t="s">
        <v>5348</v>
      </c>
      <c r="C522" s="334" t="s">
        <v>5339</v>
      </c>
      <c r="D522" s="335">
        <v>9.0000000000000006E-5</v>
      </c>
      <c r="E522" s="319"/>
      <c r="F522" s="319" t="str">
        <f>"Declarable at "&amp;D522*100&amp;"% - CAS No. "&amp;Table237[[#This Row],[CAS]]&amp;", "&amp;Table237[[#This Row],[Descriptions]]</f>
        <v>Declarable at 0.009% - CAS No. 94481-58-0, (Isononanoato-O)(neodecanoato-O)lead</v>
      </c>
    </row>
    <row r="523" spans="1:6" ht="25.5">
      <c r="A523" s="333" t="s">
        <v>3354</v>
      </c>
      <c r="B523" s="334" t="s">
        <v>5349</v>
      </c>
      <c r="C523" s="334" t="s">
        <v>5339</v>
      </c>
      <c r="D523" s="335">
        <v>9.0000000000000006E-5</v>
      </c>
      <c r="E523" s="319"/>
      <c r="F523" s="319" t="str">
        <f>"Declarable at "&amp;D523*100&amp;"% - CAS No. "&amp;Table237[[#This Row],[CAS]]&amp;", "&amp;Table237[[#This Row],[Descriptions]]</f>
        <v>Declarable at 0.009% - CAS No. 93894-64-5, (Neononanoato-O)(neoundecanoato-O)lead</v>
      </c>
    </row>
    <row r="524" spans="1:6" ht="25.5">
      <c r="A524" s="333" t="s">
        <v>3018</v>
      </c>
      <c r="B524" s="334" t="s">
        <v>5350</v>
      </c>
      <c r="C524" s="334" t="s">
        <v>5339</v>
      </c>
      <c r="D524" s="335">
        <v>9.0000000000000006E-5</v>
      </c>
      <c r="E524" s="319"/>
      <c r="F524" s="319" t="str">
        <f>"Declarable at "&amp;D524*100&amp;"% - CAS No. "&amp;Table237[[#This Row],[CAS]]&amp;", "&amp;Table237[[#This Row],[Descriptions]]</f>
        <v>Declarable at 0.009% - CAS No. 68901-12-2, .alpha.-D-Glucopyranose, 1-(dihydrogen phosphate), lead salt</v>
      </c>
    </row>
    <row r="525" spans="1:6" ht="25.5">
      <c r="A525" s="333" t="s">
        <v>3232</v>
      </c>
      <c r="B525" s="334" t="s">
        <v>5351</v>
      </c>
      <c r="C525" s="334" t="s">
        <v>5339</v>
      </c>
      <c r="D525" s="335">
        <v>9.0000000000000006E-5</v>
      </c>
      <c r="E525" s="319"/>
      <c r="F525" s="319" t="str">
        <f>"Declarable at "&amp;D525*100&amp;"% - CAS No. "&amp;Table237[[#This Row],[CAS]]&amp;", "&amp;Table237[[#This Row],[Descriptions]]</f>
        <v>Declarable at 0.009% - CAS No. 84837-22-9, [.mu.-(4,6-Dinitroresorcinolato(2-)-O1,O3)]dihydroxydilead</v>
      </c>
    </row>
    <row r="526" spans="1:6" ht="25.5">
      <c r="A526" s="333" t="s">
        <v>3362</v>
      </c>
      <c r="B526" s="334" t="s">
        <v>5352</v>
      </c>
      <c r="C526" s="334" t="s">
        <v>5339</v>
      </c>
      <c r="D526" s="335">
        <v>9.0000000000000006E-5</v>
      </c>
      <c r="E526" s="319"/>
      <c r="F526" s="319" t="str">
        <f>"Declarable at "&amp;D526*100&amp;"% - CAS No. "&amp;Table237[[#This Row],[CAS]]&amp;", "&amp;Table237[[#This Row],[Descriptions]]</f>
        <v>Declarable at 0.009% - CAS No. 94015-57-3, [.mu.-[[5,5'-Azobis[1H-tetrazolato]](2-)]]dihydroxydilead</v>
      </c>
    </row>
    <row r="527" spans="1:6" ht="25.5">
      <c r="A527" s="333" t="s">
        <v>2256</v>
      </c>
      <c r="B527" s="334" t="s">
        <v>5353</v>
      </c>
      <c r="C527" s="334" t="s">
        <v>5339</v>
      </c>
      <c r="D527" s="335">
        <v>9.0000000000000006E-5</v>
      </c>
      <c r="E527" s="319"/>
      <c r="F527" s="319" t="str">
        <f>"Declarable at "&amp;D527*100&amp;"% - CAS No. "&amp;Table237[[#This Row],[CAS]]&amp;", "&amp;Table237[[#This Row],[Descriptions]]</f>
        <v>Declarable at 0.009% - CAS No. 14450-60-3, 1,2,3-Propanetricarboxylic acid, 2-hydroxy-, lead salt</v>
      </c>
    </row>
    <row r="528" spans="1:6" ht="25.5">
      <c r="A528" s="333" t="s">
        <v>2773</v>
      </c>
      <c r="B528" s="334" t="s">
        <v>5354</v>
      </c>
      <c r="C528" s="334" t="s">
        <v>5339</v>
      </c>
      <c r="D528" s="335">
        <v>9.0000000000000006E-5</v>
      </c>
      <c r="E528" s="319"/>
      <c r="F528" s="319" t="str">
        <f>"Declarable at "&amp;D528*100&amp;"% - CAS No. "&amp;Table237[[#This Row],[CAS]]&amp;", "&amp;Table237[[#This Row],[Descriptions]]</f>
        <v>Declarable at 0.009% - CAS No. 512-26-5, 1,2,3-Propanetricarboxylic acid, 2-hydroxy-, lead(2+) salt (2:3)</v>
      </c>
    </row>
    <row r="529" spans="1:6" ht="25.5">
      <c r="A529" s="333" t="s">
        <v>2894</v>
      </c>
      <c r="B529" s="334" t="s">
        <v>5355</v>
      </c>
      <c r="C529" s="334" t="s">
        <v>5339</v>
      </c>
      <c r="D529" s="335">
        <v>9.0000000000000006E-5</v>
      </c>
      <c r="E529" s="319"/>
      <c r="F529" s="319" t="str">
        <f>"Declarable at "&amp;D529*100&amp;"% - CAS No. "&amp;Table237[[#This Row],[CAS]]&amp;", "&amp;Table237[[#This Row],[Descriptions]]</f>
        <v>Declarable at 0.009% - CAS No. 6107-83-1, 1,2,3-Propanetricarboxylic acid, 2-hydroxy-, lead(2+) salt (2:3), trihydrate</v>
      </c>
    </row>
    <row r="530" spans="1:6" ht="25.5">
      <c r="A530" s="333" t="s">
        <v>2368</v>
      </c>
      <c r="B530" s="334" t="s">
        <v>5356</v>
      </c>
      <c r="C530" s="334" t="s">
        <v>5339</v>
      </c>
      <c r="D530" s="335">
        <v>9.0000000000000006E-5</v>
      </c>
      <c r="E530" s="319"/>
      <c r="F530" s="319" t="str">
        <f>"Declarable at "&amp;D530*100&amp;"% - CAS No. "&amp;Table237[[#This Row],[CAS]]&amp;", "&amp;Table237[[#This Row],[Descriptions]]</f>
        <v>Declarable at 0.009% - CAS No. 18608-34-9, 1,2-Benzenedicarboxylic acid, lead(2+) salt</v>
      </c>
    </row>
    <row r="531" spans="1:6" ht="25.5">
      <c r="A531" s="333" t="s">
        <v>3271</v>
      </c>
      <c r="B531" s="334" t="s">
        <v>5357</v>
      </c>
      <c r="C531" s="334" t="s">
        <v>5339</v>
      </c>
      <c r="D531" s="335">
        <v>9.0000000000000006E-5</v>
      </c>
      <c r="E531" s="319"/>
      <c r="F531" s="319" t="str">
        <f>"Declarable at "&amp;D531*100&amp;"% - CAS No. "&amp;Table237[[#This Row],[CAS]]&amp;", "&amp;Table237[[#This Row],[Descriptions]]</f>
        <v>Declarable at 0.009% - CAS No. 90193-83-2, 1,2-Benzenedicarboxylic acid, lead(2+) salt, basic</v>
      </c>
    </row>
    <row r="532" spans="1:6" ht="25.5">
      <c r="A532" s="333" t="s">
        <v>2081</v>
      </c>
      <c r="B532" s="334" t="s">
        <v>5358</v>
      </c>
      <c r="C532" s="334" t="s">
        <v>5339</v>
      </c>
      <c r="D532" s="335">
        <v>9.0000000000000006E-5</v>
      </c>
      <c r="E532" s="319"/>
      <c r="F532" s="319" t="str">
        <f>"Declarable at "&amp;D532*100&amp;"% - CAS No. "&amp;Table237[[#This Row],[CAS]]&amp;", "&amp;Table237[[#This Row],[Descriptions]]</f>
        <v>Declarable at 0.009% - CAS No. 12275-07-9, 1,3,5,7,9-Pentaoxa-2.lambda.2,4.lambda.2,6.lambda.2,8.lambda.2-tetraplumbacyclotridec-11-ene-10,13-dione, (Z)-</v>
      </c>
    </row>
    <row r="533" spans="1:6" ht="25.5">
      <c r="A533" s="333" t="s">
        <v>2811</v>
      </c>
      <c r="B533" s="334" t="s">
        <v>5359</v>
      </c>
      <c r="C533" s="334" t="s">
        <v>5339</v>
      </c>
      <c r="D533" s="335">
        <v>9.0000000000000006E-5</v>
      </c>
      <c r="E533" s="319"/>
      <c r="F533" s="319" t="str">
        <f>"Declarable at "&amp;D533*100&amp;"% - CAS No. "&amp;Table237[[#This Row],[CAS]]&amp;", "&amp;Table237[[#This Row],[Descriptions]]</f>
        <v>Declarable at 0.009% - CAS No. 54554-36-8, 1,3,5-Triazine-2,4,6(1H,3H,5H)-trione, lead salt</v>
      </c>
    </row>
    <row r="534" spans="1:6" ht="25.5">
      <c r="A534" s="333" t="s">
        <v>2286</v>
      </c>
      <c r="B534" s="334" t="s">
        <v>5360</v>
      </c>
      <c r="C534" s="334" t="s">
        <v>5339</v>
      </c>
      <c r="D534" s="335">
        <v>9.0000000000000006E-5</v>
      </c>
      <c r="E534" s="319"/>
      <c r="F534" s="319" t="str">
        <f>"Declarable at "&amp;D534*100&amp;"% - CAS No. "&amp;Table237[[#This Row],[CAS]]&amp;", "&amp;Table237[[#This Row],[Descriptions]]</f>
        <v>Declarable at 0.009% - CAS No. 15245-44-0, 1,3-Benzenediol, 2,4,6-trinitro-, lead salt</v>
      </c>
    </row>
    <row r="535" spans="1:6" ht="25.5">
      <c r="A535" s="333" t="s">
        <v>3045</v>
      </c>
      <c r="B535" s="334" t="s">
        <v>5361</v>
      </c>
      <c r="C535" s="334" t="s">
        <v>5339</v>
      </c>
      <c r="D535" s="335">
        <v>9.0000000000000006E-5</v>
      </c>
      <c r="E535" s="319"/>
      <c r="F535" s="319" t="str">
        <f>"Declarable at "&amp;D535*100&amp;"% - CAS No. "&amp;Table237[[#This Row],[CAS]]&amp;", "&amp;Table237[[#This Row],[Descriptions]]</f>
        <v>Declarable at 0.009% - CAS No. 70268-38-1, 1,3-Benzenediol, nitro-, lead(2+) salt (1:1)</v>
      </c>
    </row>
    <row r="536" spans="1:6" ht="25.5">
      <c r="A536" s="333" t="s">
        <v>3017</v>
      </c>
      <c r="B536" s="334" t="s">
        <v>5362</v>
      </c>
      <c r="C536" s="334" t="s">
        <v>5339</v>
      </c>
      <c r="D536" s="335">
        <v>9.0000000000000006E-5</v>
      </c>
      <c r="E536" s="319"/>
      <c r="F536" s="319" t="str">
        <f>"Declarable at "&amp;D536*100&amp;"% - CAS No. "&amp;Table237[[#This Row],[CAS]]&amp;", "&amp;Table237[[#This Row],[Descriptions]]</f>
        <v>Declarable at 0.009% - CAS No. 68901-11-1, 2,4-Cyclohexadien-1-one, 3,5,6-trihydroxy-4,6-bis(3-methyl-2-butenyl)-2-(3-methyl-2-oxobutyl)-, lead salt, (R)-</v>
      </c>
    </row>
    <row r="537" spans="1:6" ht="25.5">
      <c r="A537" s="333" t="s">
        <v>2215</v>
      </c>
      <c r="B537" s="334" t="s">
        <v>5363</v>
      </c>
      <c r="C537" s="334" t="s">
        <v>5339</v>
      </c>
      <c r="D537" s="335">
        <v>9.0000000000000006E-5</v>
      </c>
      <c r="E537" s="319"/>
      <c r="F537" s="319" t="str">
        <f>"Declarable at "&amp;D537*100&amp;"% - CAS No. "&amp;Table237[[#This Row],[CAS]]&amp;", "&amp;Table237[[#This Row],[Descriptions]]</f>
        <v>Declarable at 0.009% - CAS No. 13698-55-0, 2-Butenedioic acid (E)-, lead salt</v>
      </c>
    </row>
    <row r="538" spans="1:6" ht="25.5">
      <c r="A538" s="333" t="s">
        <v>3272</v>
      </c>
      <c r="B538" s="334" t="s">
        <v>5364</v>
      </c>
      <c r="C538" s="334" t="s">
        <v>5339</v>
      </c>
      <c r="D538" s="335">
        <v>9.0000000000000006E-5</v>
      </c>
      <c r="E538" s="319"/>
      <c r="F538" s="319" t="str">
        <f>"Declarable at "&amp;D538*100&amp;"% - CAS No. "&amp;Table237[[#This Row],[CAS]]&amp;", "&amp;Table237[[#This Row],[Descriptions]]</f>
        <v>Declarable at 0.009% - CAS No. 90268-59-0, 2-Butenedioic acid (E)-, lead(2+) salt, basic</v>
      </c>
    </row>
    <row r="539" spans="1:6" ht="25.5">
      <c r="A539" s="333" t="s">
        <v>3273</v>
      </c>
      <c r="B539" s="334" t="s">
        <v>5365</v>
      </c>
      <c r="C539" s="334" t="s">
        <v>5339</v>
      </c>
      <c r="D539" s="335">
        <v>9.0000000000000006E-5</v>
      </c>
      <c r="E539" s="319"/>
      <c r="F539" s="319" t="str">
        <f>"Declarable at "&amp;D539*100&amp;"% - CAS No. "&amp;Table237[[#This Row],[CAS]]&amp;", "&amp;Table237[[#This Row],[Descriptions]]</f>
        <v>Declarable at 0.009% - CAS No. 90268-66-9, 2-Butenedioic acid (Z)-, lead(2+) salt, basic</v>
      </c>
    </row>
    <row r="540" spans="1:6" ht="25.5">
      <c r="A540" s="333" t="s">
        <v>3310</v>
      </c>
      <c r="B540" s="334" t="s">
        <v>5366</v>
      </c>
      <c r="C540" s="334" t="s">
        <v>5339</v>
      </c>
      <c r="D540" s="335">
        <v>9.0000000000000006E-5</v>
      </c>
      <c r="E540" s="319"/>
      <c r="F540" s="319" t="str">
        <f>"Declarable at "&amp;D540*100&amp;"% - CAS No. "&amp;Table237[[#This Row],[CAS]]&amp;", "&amp;Table237[[#This Row],[Descriptions]]</f>
        <v>Declarable at 0.009% - CAS No. 90552-19-5, 2-Propenoic acid, 2-methyl-, lead salt, basic</v>
      </c>
    </row>
    <row r="541" spans="1:6" ht="38.25">
      <c r="A541" s="333" t="s">
        <v>2987</v>
      </c>
      <c r="B541" s="334" t="s">
        <v>5367</v>
      </c>
      <c r="C541" s="334" t="s">
        <v>5339</v>
      </c>
      <c r="D541" s="335">
        <v>9.0000000000000006E-5</v>
      </c>
      <c r="E541" s="319"/>
      <c r="F541" s="319" t="str">
        <f>"Declarable at "&amp;D541*100&amp;"% - CAS No. "&amp;Table237[[#This Row],[CAS]]&amp;", "&amp;Table237[[#This Row],[Descriptions]]</f>
        <v>Declarable at 0.009% - CAS No. 68155-47-5, 2-Propenoic acid, 2-methyl-, methyl ester, polymer with ethenylbenzene, lead(2+) bis(2-methyl-2-propenoate) and .alpha.-(2-methyl-1-oxo-2-propenyl)-.omega.-[(2-methyl-1-oxo-2-propenyl)oxy]poly(oxy-1,2-ethanediyl)</v>
      </c>
    </row>
    <row r="542" spans="1:6" ht="25.5">
      <c r="A542" s="333" t="s">
        <v>2770</v>
      </c>
      <c r="B542" s="334" t="s">
        <v>5368</v>
      </c>
      <c r="C542" s="334" t="s">
        <v>5339</v>
      </c>
      <c r="D542" s="335">
        <v>9.0000000000000006E-5</v>
      </c>
      <c r="E542" s="319"/>
      <c r="F542" s="319" t="str">
        <f>"Declarable at "&amp;D542*100&amp;"% - CAS No. "&amp;Table237[[#This Row],[CAS]]&amp;", "&amp;Table237[[#This Row],[Descriptions]]</f>
        <v>Declarable at 0.009% - CAS No. 51105-45-4, 3-(Triphenylplumbyl)-1H-pyrazole</v>
      </c>
    </row>
    <row r="543" spans="1:6" ht="38.25">
      <c r="A543" s="333" t="s">
        <v>2385</v>
      </c>
      <c r="B543" s="334" t="s">
        <v>5369</v>
      </c>
      <c r="C543" s="334" t="s">
        <v>5339</v>
      </c>
      <c r="D543" s="335">
        <v>9.0000000000000006E-5</v>
      </c>
      <c r="E543" s="319"/>
      <c r="F543" s="319" t="str">
        <f>"Declarable at "&amp;D543*100&amp;"% - CAS No. "&amp;Table237[[#This Row],[CAS]]&amp;", "&amp;Table237[[#This Row],[Descriptions]]</f>
        <v>Declarable at 0.009% - CAS No. 19651-80-0, 7,11-Metheno-11H,13H-tetrazolo[1,5-c][1,7,3,5,2,6]dioxadiazadiplumbacyclododecine, 5,5,13,13-tetradehydro-4,5-dihydro-4,8,10,15-tetranitro-</v>
      </c>
    </row>
    <row r="544" spans="1:6" ht="25.5">
      <c r="A544" s="333" t="s">
        <v>3400</v>
      </c>
      <c r="B544" s="334" t="s">
        <v>5370</v>
      </c>
      <c r="C544" s="334" t="s">
        <v>5339</v>
      </c>
      <c r="D544" s="335">
        <v>9.0000000000000006E-5</v>
      </c>
      <c r="E544" s="319"/>
      <c r="F544" s="319" t="str">
        <f>"Declarable at "&amp;D544*100&amp;"% - CAS No. "&amp;Table237[[#This Row],[CAS]]&amp;", "&amp;Table237[[#This Row],[Descriptions]]</f>
        <v>Declarable at 0.009% - CAS No. 97952-39-1, 7-Methyloctanoic acid, lead salt</v>
      </c>
    </row>
    <row r="545" spans="1:6" ht="25.5">
      <c r="A545" s="333" t="s">
        <v>3279</v>
      </c>
      <c r="B545" s="334" t="s">
        <v>5371</v>
      </c>
      <c r="C545" s="334" t="s">
        <v>5339</v>
      </c>
      <c r="D545" s="335">
        <v>9.0000000000000006E-5</v>
      </c>
      <c r="E545" s="319"/>
      <c r="F545" s="319" t="str">
        <f>"Declarable at "&amp;D545*100&amp;"% - CAS No. "&amp;Table237[[#This Row],[CAS]]&amp;", "&amp;Table237[[#This Row],[Descriptions]]</f>
        <v>Declarable at 0.009% - CAS No. 90388-15-1, 9-Hexadecenoic acid, lead(2+) salt, (Z)-, basic</v>
      </c>
    </row>
    <row r="546" spans="1:6" ht="25.5">
      <c r="A546" s="333" t="s">
        <v>2291</v>
      </c>
      <c r="B546" s="334" t="s">
        <v>5372</v>
      </c>
      <c r="C546" s="334" t="s">
        <v>5339</v>
      </c>
      <c r="D546" s="335">
        <v>9.0000000000000006E-5</v>
      </c>
      <c r="E546" s="319"/>
      <c r="F546" s="319" t="str">
        <f>"Declarable at "&amp;D546*100&amp;"% - CAS No. "&amp;Table237[[#This Row],[CAS]]&amp;", "&amp;Table237[[#This Row],[Descriptions]]</f>
        <v>Declarable at 0.009% - CAS No. 15347-55-4, 9-Octadecenoic acid (Z)-, lead salt</v>
      </c>
    </row>
    <row r="547" spans="1:6" ht="25.5">
      <c r="A547" s="333" t="s">
        <v>3305</v>
      </c>
      <c r="B547" s="334" t="s">
        <v>5373</v>
      </c>
      <c r="C547" s="334" t="s">
        <v>5339</v>
      </c>
      <c r="D547" s="335">
        <v>9.0000000000000006E-5</v>
      </c>
      <c r="E547" s="319"/>
      <c r="F547" s="319" t="str">
        <f>"Declarable at "&amp;D547*100&amp;"% - CAS No. "&amp;Table237[[#This Row],[CAS]]&amp;", "&amp;Table237[[#This Row],[Descriptions]]</f>
        <v>Declarable at 0.009% - CAS No. 90459-88-4, 9-Octadecenoic acid (Z)-, lead salt, basic</v>
      </c>
    </row>
    <row r="548" spans="1:6" ht="25.5">
      <c r="A548" s="333" t="s">
        <v>2777</v>
      </c>
      <c r="B548" s="334" t="s">
        <v>5374</v>
      </c>
      <c r="C548" s="334" t="s">
        <v>5339</v>
      </c>
      <c r="D548" s="335">
        <v>9.0000000000000006E-5</v>
      </c>
      <c r="E548" s="319"/>
      <c r="F548" s="319" t="str">
        <f>"Declarable at "&amp;D548*100&amp;"% - CAS No. "&amp;Table237[[#This Row],[CAS]]&amp;", "&amp;Table237[[#This Row],[Descriptions]]</f>
        <v>Declarable at 0.009% - CAS No. 51404-69-4, Acetic acid, lead salt, basic</v>
      </c>
    </row>
    <row r="549" spans="1:6" ht="25.5">
      <c r="A549" s="333" t="s">
        <v>2468</v>
      </c>
      <c r="B549" s="334" t="s">
        <v>5375</v>
      </c>
      <c r="C549" s="334" t="s">
        <v>5339</v>
      </c>
      <c r="D549" s="335">
        <v>9.0000000000000006E-5</v>
      </c>
      <c r="E549" s="319"/>
      <c r="F549" s="319" t="str">
        <f>"Declarable at "&amp;D549*100&amp;"% - CAS No. "&amp;Table237[[#This Row],[CAS]]&amp;", "&amp;Table237[[#This Row],[Descriptions]]</f>
        <v>Declarable at 0.009% - CAS No. 2587-82-8, Acetoxytributylplumbane</v>
      </c>
    </row>
    <row r="550" spans="1:6" ht="25.5">
      <c r="A550" s="333" t="s">
        <v>2828</v>
      </c>
      <c r="B550" s="334" t="s">
        <v>5376</v>
      </c>
      <c r="C550" s="334" t="s">
        <v>5339</v>
      </c>
      <c r="D550" s="335">
        <v>9.0000000000000006E-5</v>
      </c>
      <c r="E550" s="319"/>
      <c r="F550" s="319" t="str">
        <f>"Declarable at "&amp;D550*100&amp;"% - CAS No. "&amp;Table237[[#This Row],[CAS]]&amp;", "&amp;Table237[[#This Row],[Descriptions]]</f>
        <v>Declarable at 0.009% - CAS No. 5711-19-3, Acetoxytrimethylplumbane</v>
      </c>
    </row>
    <row r="551" spans="1:6" ht="25.5">
      <c r="A551" s="333" t="s">
        <v>2023</v>
      </c>
      <c r="B551" s="334" t="s">
        <v>5377</v>
      </c>
      <c r="C551" s="334" t="s">
        <v>5339</v>
      </c>
      <c r="D551" s="335">
        <v>9.0000000000000006E-5</v>
      </c>
      <c r="E551" s="319"/>
      <c r="F551" s="319" t="str">
        <f>"Declarable at "&amp;D551*100&amp;"% - CAS No. "&amp;Table237[[#This Row],[CAS]]&amp;", "&amp;Table237[[#This Row],[Descriptions]]</f>
        <v>Declarable at 0.009% - CAS No. 1162-06-7, Acetoxytriphenylplumbane</v>
      </c>
    </row>
    <row r="552" spans="1:6" ht="25.5">
      <c r="A552" s="333" t="s">
        <v>2794</v>
      </c>
      <c r="B552" s="334" t="s">
        <v>5378</v>
      </c>
      <c r="C552" s="334" t="s">
        <v>5339</v>
      </c>
      <c r="D552" s="335">
        <v>9.0000000000000006E-5</v>
      </c>
      <c r="E552" s="319"/>
      <c r="F552" s="319" t="str">
        <f>"Declarable at "&amp;D552*100&amp;"% - CAS No. "&amp;Table237[[#This Row],[CAS]]&amp;", "&amp;Table237[[#This Row],[Descriptions]]</f>
        <v>Declarable at 0.009% - CAS No. 53404-12-9, Arsenic acid, lead (4+) salt</v>
      </c>
    </row>
    <row r="553" spans="1:6" ht="25.5">
      <c r="A553" s="333" t="s">
        <v>2100</v>
      </c>
      <c r="B553" s="334" t="s">
        <v>5379</v>
      </c>
      <c r="C553" s="334" t="s">
        <v>5339</v>
      </c>
      <c r="D553" s="335">
        <v>9.0000000000000006E-5</v>
      </c>
      <c r="E553" s="319"/>
      <c r="F553" s="319" t="str">
        <f>"Declarable at "&amp;D553*100&amp;"% - CAS No. "&amp;Table237[[#This Row],[CAS]]&amp;", "&amp;Table237[[#This Row],[Descriptions]]</f>
        <v>Declarable at 0.009% - CAS No. 12608-25-2, Basic lead sulfite</v>
      </c>
    </row>
    <row r="554" spans="1:6" ht="25.5">
      <c r="A554" s="333" t="s">
        <v>3238</v>
      </c>
      <c r="B554" s="334" t="s">
        <v>5380</v>
      </c>
      <c r="C554" s="334" t="s">
        <v>5339</v>
      </c>
      <c r="D554" s="335">
        <v>9.0000000000000006E-5</v>
      </c>
      <c r="E554" s="319"/>
      <c r="F554" s="319" t="str">
        <f>"Declarable at "&amp;D554*100&amp;"% - CAS No. "&amp;Table237[[#This Row],[CAS]]&amp;", "&amp;Table237[[#This Row],[Descriptions]]</f>
        <v>Declarable at 0.009% - CAS No. 84961-75-1, Benzenesulfonic acid, 4-C10-13-sec-alkyl derivitives, lead(2+) salts</v>
      </c>
    </row>
    <row r="555" spans="1:6" ht="25.5">
      <c r="A555" s="333" t="s">
        <v>2344</v>
      </c>
      <c r="B555" s="334" t="s">
        <v>5381</v>
      </c>
      <c r="C555" s="334" t="s">
        <v>5339</v>
      </c>
      <c r="D555" s="335">
        <v>9.0000000000000006E-5</v>
      </c>
      <c r="E555" s="319"/>
      <c r="F555" s="319" t="str">
        <f>"Declarable at "&amp;D555*100&amp;"% - CAS No. "&amp;Table237[[#This Row],[CAS]]&amp;", "&amp;Table237[[#This Row],[Descriptions]]</f>
        <v>Declarable at 0.009% - CAS No. 17549-30-3, Bis(diethyldithiocarbamato-S,S')lead</v>
      </c>
    </row>
    <row r="556" spans="1:6" ht="25.5">
      <c r="A556" s="333" t="s">
        <v>2914</v>
      </c>
      <c r="B556" s="334" t="s">
        <v>5382</v>
      </c>
      <c r="C556" s="334" t="s">
        <v>5339</v>
      </c>
      <c r="D556" s="335">
        <v>9.0000000000000006E-5</v>
      </c>
      <c r="E556" s="319"/>
      <c r="F556" s="319" t="str">
        <f>"Declarable at "&amp;D556*100&amp;"% - CAS No. "&amp;Table237[[#This Row],[CAS]]&amp;", "&amp;Table237[[#This Row],[Descriptions]]</f>
        <v>Declarable at 0.009% - CAS No. 62451-77-8, Bis(o-acetoxybenzoato)lead</v>
      </c>
    </row>
    <row r="557" spans="1:6" ht="25.5">
      <c r="A557" s="333" t="s">
        <v>2287</v>
      </c>
      <c r="B557" s="334" t="s">
        <v>5383</v>
      </c>
      <c r="C557" s="334" t="s">
        <v>5339</v>
      </c>
      <c r="D557" s="335">
        <v>9.0000000000000006E-5</v>
      </c>
      <c r="E557" s="319"/>
      <c r="F557" s="319" t="str">
        <f>"Declarable at "&amp;D557*100&amp;"% - CAS No. "&amp;Table237[[#This Row],[CAS]]&amp;", "&amp;Table237[[#This Row],[Descriptions]]</f>
        <v>Declarable at 0.009% - CAS No. 15282-88-9, Bis(pentane-2,4-dionato-O,O')lead</v>
      </c>
    </row>
    <row r="558" spans="1:6" ht="25.5">
      <c r="A558" s="333" t="s">
        <v>2950</v>
      </c>
      <c r="B558" s="334" t="s">
        <v>5384</v>
      </c>
      <c r="C558" s="334" t="s">
        <v>5339</v>
      </c>
      <c r="D558" s="335">
        <v>9.0000000000000006E-5</v>
      </c>
      <c r="E558" s="319"/>
      <c r="F558" s="319" t="str">
        <f>"Declarable at "&amp;D558*100&amp;"% - CAS No. "&amp;Table237[[#This Row],[CAS]]&amp;", "&amp;Table237[[#This Row],[Descriptions]]</f>
        <v>Declarable at 0.009% - CAS No. 65229-22-3, Bismuth lead ruthenium oxide</v>
      </c>
    </row>
    <row r="559" spans="1:6" ht="25.5">
      <c r="A559" s="333" t="s">
        <v>2056</v>
      </c>
      <c r="B559" s="334" t="s">
        <v>5385</v>
      </c>
      <c r="C559" s="334" t="s">
        <v>5339</v>
      </c>
      <c r="D559" s="335">
        <v>9.0000000000000006E-5</v>
      </c>
      <c r="E559" s="319"/>
      <c r="F559" s="319" t="str">
        <f>"Declarable at "&amp;D559*100&amp;"% - CAS No. "&amp;Table237[[#This Row],[CAS]]&amp;", "&amp;Table237[[#This Row],[Descriptions]]</f>
        <v>Declarable at 0.009% - CAS No. 12048-28-1, Bismuth, compound with lead (1:1)</v>
      </c>
    </row>
    <row r="560" spans="1:6" ht="25.5">
      <c r="A560" s="333" t="s">
        <v>3205</v>
      </c>
      <c r="B560" s="334" t="s">
        <v>5386</v>
      </c>
      <c r="C560" s="334" t="s">
        <v>5339</v>
      </c>
      <c r="D560" s="335">
        <v>9.0000000000000006E-5</v>
      </c>
      <c r="E560" s="319"/>
      <c r="F560" s="319" t="str">
        <f>"Declarable at "&amp;D560*100&amp;"% - CAS No. "&amp;Table237[[#This Row],[CAS]]&amp;", "&amp;Table237[[#This Row],[Descriptions]]</f>
        <v>Declarable at 0.009% - CAS No. 815-84-9, Butanedioic acid, 2,3-dihydroxy- [R-(R*,R*)]-, lead(2+) salt (1:1)</v>
      </c>
    </row>
    <row r="561" spans="1:6" ht="25.5">
      <c r="A561" s="333" t="s">
        <v>3351</v>
      </c>
      <c r="B561" s="334" t="s">
        <v>5387</v>
      </c>
      <c r="C561" s="334" t="s">
        <v>5339</v>
      </c>
      <c r="D561" s="335">
        <v>9.0000000000000006E-5</v>
      </c>
      <c r="E561" s="319"/>
      <c r="F561" s="319" t="str">
        <f>"Declarable at "&amp;D561*100&amp;"% - CAS No. "&amp;Table237[[#This Row],[CAS]]&amp;", "&amp;Table237[[#This Row],[Descriptions]]</f>
        <v>Declarable at 0.009% - CAS No. 93892-65-0, Carbamodithioic acid, ethylphenyl-, lead(2+) salt</v>
      </c>
    </row>
    <row r="562" spans="1:6" ht="25.5">
      <c r="A562" s="333" t="s">
        <v>2461</v>
      </c>
      <c r="B562" s="334" t="s">
        <v>5388</v>
      </c>
      <c r="C562" s="334" t="s">
        <v>5339</v>
      </c>
      <c r="D562" s="335">
        <v>9.0000000000000006E-5</v>
      </c>
      <c r="E562" s="319"/>
      <c r="F562" s="319" t="str">
        <f>"Declarable at "&amp;D562*100&amp;"% - CAS No. "&amp;Table237[[#This Row],[CAS]]&amp;", "&amp;Table237[[#This Row],[Descriptions]]</f>
        <v>Declarable at 0.009% - CAS No. 25510-11-6, Carbonic acid, lead(2+) salt</v>
      </c>
    </row>
    <row r="563" spans="1:6" ht="25.5">
      <c r="A563" s="333" t="s">
        <v>3008</v>
      </c>
      <c r="B563" s="334" t="s">
        <v>5389</v>
      </c>
      <c r="C563" s="334" t="s">
        <v>5339</v>
      </c>
      <c r="D563" s="335">
        <v>9.0000000000000006E-5</v>
      </c>
      <c r="E563" s="319"/>
      <c r="F563" s="319" t="str">
        <f>"Declarable at "&amp;D563*100&amp;"% - CAS No. "&amp;Table237[[#This Row],[CAS]]&amp;", "&amp;Table237[[#This Row],[Descriptions]]</f>
        <v>Declarable at 0.009% - CAS No. 68604-05-7, Castor oil, dehydrated, polymer with rosin, calcium lead zinc salt</v>
      </c>
    </row>
    <row r="564" spans="1:6" ht="25.5">
      <c r="A564" s="333" t="s">
        <v>2285</v>
      </c>
      <c r="B564" s="334" t="s">
        <v>5390</v>
      </c>
      <c r="C564" s="334" t="s">
        <v>5339</v>
      </c>
      <c r="D564" s="335">
        <v>9.0000000000000006E-5</v>
      </c>
      <c r="E564" s="319"/>
      <c r="F564" s="319" t="str">
        <f>"Declarable at "&amp;D564*100&amp;"% - CAS No. "&amp;Table237[[#This Row],[CAS]]&amp;", "&amp;Table237[[#This Row],[Descriptions]]</f>
        <v>Declarable at 0.009% - CAS No. 1520-78-1, Chlorotrimethylplumbane</v>
      </c>
    </row>
    <row r="565" spans="1:6" ht="25.5">
      <c r="A565" s="333" t="s">
        <v>2021</v>
      </c>
      <c r="B565" s="334" t="s">
        <v>5391</v>
      </c>
      <c r="C565" s="334" t="s">
        <v>5339</v>
      </c>
      <c r="D565" s="335">
        <v>9.0000000000000006E-5</v>
      </c>
      <c r="E565" s="319"/>
      <c r="F565" s="319" t="str">
        <f>"Declarable at "&amp;D565*100&amp;"% - CAS No. "&amp;Table237[[#This Row],[CAS]]&amp;", "&amp;Table237[[#This Row],[Descriptions]]</f>
        <v>Declarable at 0.009% - CAS No. 1153-06-6, Chlorotriphenylplumbane</v>
      </c>
    </row>
    <row r="566" spans="1:6" ht="25.5">
      <c r="A566" s="333" t="s">
        <v>2188</v>
      </c>
      <c r="B566" s="334" t="s">
        <v>5392</v>
      </c>
      <c r="C566" s="334" t="s">
        <v>5339</v>
      </c>
      <c r="D566" s="335">
        <v>9.0000000000000006E-5</v>
      </c>
      <c r="E566" s="319"/>
      <c r="F566" s="319" t="str">
        <f>"Declarable at "&amp;D566*100&amp;"% - CAS No. "&amp;Table237[[#This Row],[CAS]]&amp;", "&amp;Table237[[#This Row],[Descriptions]]</f>
        <v>Declarable at 0.009% - CAS No. 1344-37-2, Chrome yellow (Lead chromate pigment)</v>
      </c>
    </row>
    <row r="567" spans="1:6" ht="25.5">
      <c r="A567" s="333" t="s">
        <v>2007</v>
      </c>
      <c r="B567" s="334" t="s">
        <v>5393</v>
      </c>
      <c r="C567" s="334" t="s">
        <v>5339</v>
      </c>
      <c r="D567" s="335">
        <v>9.0000000000000006E-5</v>
      </c>
      <c r="E567" s="319"/>
      <c r="F567" s="319" t="str">
        <f>"Declarable at "&amp;D567*100&amp;"% - CAS No. "&amp;Table237[[#This Row],[CAS]]&amp;", "&amp;Table237[[#This Row],[Descriptions]]</f>
        <v>Declarable at 0.009% - CAS No. 11119-70-3, Chromium lead oxide</v>
      </c>
    </row>
    <row r="568" spans="1:6" ht="25.5">
      <c r="A568" s="333" t="s">
        <v>2027</v>
      </c>
      <c r="B568" s="334" t="s">
        <v>5296</v>
      </c>
      <c r="C568" s="334" t="s">
        <v>5339</v>
      </c>
      <c r="D568" s="335">
        <v>9.0000000000000006E-5</v>
      </c>
      <c r="E568" s="319"/>
      <c r="F568" s="319" t="str">
        <f>"Declarable at "&amp;D568*100&amp;"% - CAS No. "&amp;Table237[[#This Row],[CAS]]&amp;", "&amp;Table237[[#This Row],[Descriptions]]</f>
        <v>Declarable at 0.009% - CAS No. 116565-74-3, Chromium lead oxide sulfate, silica-modified</v>
      </c>
    </row>
    <row r="569" spans="1:6" ht="25.5">
      <c r="A569" s="333" t="s">
        <v>2998</v>
      </c>
      <c r="B569" s="334" t="s">
        <v>5394</v>
      </c>
      <c r="C569" s="334" t="s">
        <v>5339</v>
      </c>
      <c r="D569" s="335">
        <v>9.0000000000000006E-5</v>
      </c>
      <c r="E569" s="319"/>
      <c r="F569" s="319" t="str">
        <f>"Declarable at "&amp;D569*100&amp;"% - CAS No. "&amp;Table237[[#This Row],[CAS]]&amp;", "&amp;Table237[[#This Row],[Descriptions]]</f>
        <v>Declarable at 0.009% - CAS No. 68411-07-4, Copper, .beta.-resorcylate salicylate lead complexes</v>
      </c>
    </row>
    <row r="570" spans="1:6" ht="25.5">
      <c r="A570" s="333" t="s">
        <v>2916</v>
      </c>
      <c r="B570" s="334" t="s">
        <v>5395</v>
      </c>
      <c r="C570" s="334" t="s">
        <v>5339</v>
      </c>
      <c r="D570" s="335">
        <v>9.0000000000000006E-5</v>
      </c>
      <c r="E570" s="319"/>
      <c r="F570" s="319" t="str">
        <f>"Declarable at "&amp;D570*100&amp;"% - CAS No. "&amp;Table237[[#This Row],[CAS]]&amp;", "&amp;Table237[[#This Row],[Descriptions]]</f>
        <v>Declarable at 0.009% - CAS No. 62637-99-4, Cyclohexanebutanoic acid, lead(2+) salt</v>
      </c>
    </row>
    <row r="571" spans="1:6" ht="25.5">
      <c r="A571" s="333" t="s">
        <v>3274</v>
      </c>
      <c r="B571" s="334" t="s">
        <v>5396</v>
      </c>
      <c r="C571" s="334" t="s">
        <v>5339</v>
      </c>
      <c r="D571" s="335">
        <v>9.0000000000000006E-5</v>
      </c>
      <c r="E571" s="319"/>
      <c r="F571" s="319" t="str">
        <f>"Declarable at "&amp;D571*100&amp;"% - CAS No. "&amp;Table237[[#This Row],[CAS]]&amp;", "&amp;Table237[[#This Row],[Descriptions]]</f>
        <v>Declarable at 0.009% - CAS No. 90342-24-8, Decanoic acid, branched, lead salts</v>
      </c>
    </row>
    <row r="572" spans="1:6" ht="25.5">
      <c r="A572" s="333" t="s">
        <v>2394</v>
      </c>
      <c r="B572" s="334" t="s">
        <v>5397</v>
      </c>
      <c r="C572" s="334" t="s">
        <v>5339</v>
      </c>
      <c r="D572" s="335">
        <v>9.0000000000000006E-5</v>
      </c>
      <c r="E572" s="319"/>
      <c r="F572" s="319" t="str">
        <f>"Declarable at "&amp;D572*100&amp;"% - CAS No. "&amp;Table237[[#This Row],[CAS]]&amp;", "&amp;Table237[[#This Row],[Descriptions]]</f>
        <v>Declarable at 0.009% - CAS No. 20403-42-3, Decanoic acid, lead salt</v>
      </c>
    </row>
    <row r="573" spans="1:6" ht="25.5">
      <c r="A573" s="333" t="s">
        <v>3039</v>
      </c>
      <c r="B573" s="334" t="s">
        <v>5398</v>
      </c>
      <c r="C573" s="334" t="s">
        <v>5339</v>
      </c>
      <c r="D573" s="335">
        <v>9.0000000000000006E-5</v>
      </c>
      <c r="E573" s="319"/>
      <c r="F573" s="319" t="str">
        <f>"Declarable at "&amp;D573*100&amp;"% - CAS No. "&amp;Table237[[#This Row],[CAS]]&amp;", "&amp;Table237[[#This Row],[Descriptions]]</f>
        <v>Declarable at 0.009% - CAS No. 6928-68-3, Diacetoxydiphenylplumbane</v>
      </c>
    </row>
    <row r="574" spans="1:6" ht="25.5">
      <c r="A574" s="333" t="s">
        <v>1990</v>
      </c>
      <c r="B574" s="334" t="s">
        <v>5399</v>
      </c>
      <c r="C574" s="334" t="s">
        <v>5339</v>
      </c>
      <c r="D574" s="335">
        <v>9.0000000000000006E-5</v>
      </c>
      <c r="E574" s="319"/>
      <c r="F574" s="319" t="str">
        <f>"Declarable at "&amp;D574*100&amp;"% - CAS No. "&amp;Table237[[#This Row],[CAS]]&amp;", "&amp;Table237[[#This Row],[Descriptions]]</f>
        <v>Declarable at 0.009% - CAS No. 109707-90-6, Diamyldithiocarbamate, lead</v>
      </c>
    </row>
    <row r="575" spans="1:6" ht="25.5">
      <c r="A575" s="333" t="s">
        <v>2325</v>
      </c>
      <c r="B575" s="334" t="s">
        <v>5400</v>
      </c>
      <c r="C575" s="334" t="s">
        <v>5339</v>
      </c>
      <c r="D575" s="335">
        <v>9.0000000000000006E-5</v>
      </c>
      <c r="E575" s="319"/>
      <c r="F575" s="319" t="str">
        <f>"Declarable at "&amp;D575*100&amp;"% - CAS No. "&amp;Table237[[#This Row],[CAS]]&amp;", "&amp;Table237[[#This Row],[Descriptions]]</f>
        <v>Declarable at 0.009% - CAS No. 16450-50-3, Diantimony lead tetroxide</v>
      </c>
    </row>
    <row r="576" spans="1:6" ht="25.5">
      <c r="A576" s="333" t="s">
        <v>2819</v>
      </c>
      <c r="B576" s="334" t="s">
        <v>5401</v>
      </c>
      <c r="C576" s="334" t="s">
        <v>5339</v>
      </c>
      <c r="D576" s="335">
        <v>9.0000000000000006E-5</v>
      </c>
      <c r="E576" s="319"/>
      <c r="F576" s="319" t="str">
        <f>"Declarable at "&amp;D576*100&amp;"% - CAS No. "&amp;Table237[[#This Row],[CAS]]&amp;", "&amp;Table237[[#This Row],[Descriptions]]</f>
        <v>Declarable at 0.009% - CAS No. 56189-09-4, Dibasic lead stearate</v>
      </c>
    </row>
    <row r="577" spans="1:6" ht="25.5">
      <c r="A577" s="333" t="s">
        <v>2006</v>
      </c>
      <c r="B577" s="334" t="s">
        <v>5402</v>
      </c>
      <c r="C577" s="334" t="s">
        <v>5339</v>
      </c>
      <c r="D577" s="335">
        <v>9.0000000000000006E-5</v>
      </c>
      <c r="E577" s="319"/>
      <c r="F577" s="319" t="str">
        <f>"Declarable at "&amp;D577*100&amp;"% - CAS No. "&amp;Table237[[#This Row],[CAS]]&amp;", "&amp;Table237[[#This Row],[Descriptions]]</f>
        <v>Declarable at 0.009% - CAS No. 11116-83-9, Dibismuth dilead tetraruthenium tridecaoxide</v>
      </c>
    </row>
    <row r="578" spans="1:6" ht="25.5">
      <c r="A578" s="333" t="s">
        <v>2049</v>
      </c>
      <c r="B578" s="334" t="s">
        <v>5403</v>
      </c>
      <c r="C578" s="334" t="s">
        <v>5339</v>
      </c>
      <c r="D578" s="335">
        <v>9.0000000000000006E-5</v>
      </c>
      <c r="E578" s="319"/>
      <c r="F578" s="319" t="str">
        <f>"Declarable at "&amp;D578*100&amp;"% - CAS No. "&amp;Table237[[#This Row],[CAS]]&amp;", "&amp;Table237[[#This Row],[Descriptions]]</f>
        <v>Declarable at 0.009% - CAS No. 12017-86-6, Dilead chromate dihydroxide</v>
      </c>
    </row>
    <row r="579" spans="1:6" ht="25.5">
      <c r="A579" s="333" t="s">
        <v>2648</v>
      </c>
      <c r="B579" s="334" t="s">
        <v>5404</v>
      </c>
      <c r="C579" s="334" t="s">
        <v>5339</v>
      </c>
      <c r="D579" s="335">
        <v>9.0000000000000006E-5</v>
      </c>
      <c r="E579" s="319"/>
      <c r="F579" s="319" t="str">
        <f>"Declarable at "&amp;D579*100&amp;"% - CAS No. "&amp;Table237[[#This Row],[CAS]]&amp;", "&amp;Table237[[#This Row],[Descriptions]]</f>
        <v>Declarable at 0.009% - CAS No. 37240-96-3, Dilead dirhodium heptaoxide</v>
      </c>
    </row>
    <row r="580" spans="1:6" ht="25.5">
      <c r="A580" s="333" t="s">
        <v>2415</v>
      </c>
      <c r="B580" s="334" t="s">
        <v>5405</v>
      </c>
      <c r="C580" s="334" t="s">
        <v>5339</v>
      </c>
      <c r="D580" s="335">
        <v>9.0000000000000006E-5</v>
      </c>
      <c r="E580" s="319"/>
      <c r="F580" s="319" t="str">
        <f>"Declarable at "&amp;D580*100&amp;"% - CAS No. "&amp;Table237[[#This Row],[CAS]]&amp;", "&amp;Table237[[#This Row],[Descriptions]]</f>
        <v>Declarable at 0.009% - CAS No. 2117-69-3, Diphenyllead dichloride</v>
      </c>
    </row>
    <row r="581" spans="1:6" ht="25.5">
      <c r="A581" s="333" t="s">
        <v>2443</v>
      </c>
      <c r="B581" s="334" t="s">
        <v>5406</v>
      </c>
      <c r="C581" s="334" t="s">
        <v>5339</v>
      </c>
      <c r="D581" s="335">
        <v>9.0000000000000006E-5</v>
      </c>
      <c r="E581" s="319"/>
      <c r="F581" s="319" t="str">
        <f>"Declarable at "&amp;D581*100&amp;"% - CAS No. "&amp;Table237[[#This Row],[CAS]]&amp;", "&amp;Table237[[#This Row],[Descriptions]]</f>
        <v>Declarable at 0.009% - CAS No. 2388-00-3, Diplumbane, hexaethyl-</v>
      </c>
    </row>
    <row r="582" spans="1:6" ht="25.5">
      <c r="A582" s="333" t="s">
        <v>2554</v>
      </c>
      <c r="B582" s="334" t="s">
        <v>5407</v>
      </c>
      <c r="C582" s="334" t="s">
        <v>5339</v>
      </c>
      <c r="D582" s="335">
        <v>9.0000000000000006E-5</v>
      </c>
      <c r="E582" s="319"/>
      <c r="F582" s="319" t="str">
        <f>"Declarable at "&amp;D582*100&amp;"% - CAS No. "&amp;Table237[[#This Row],[CAS]]&amp;", "&amp;Table237[[#This Row],[Descriptions]]</f>
        <v>Declarable at 0.009% - CAS No. 3124-01-4, Diplumbane, hexaphenyl-</v>
      </c>
    </row>
    <row r="583" spans="1:6" ht="25.5">
      <c r="A583" s="333" t="s">
        <v>2566</v>
      </c>
      <c r="B583" s="334" t="s">
        <v>5408</v>
      </c>
      <c r="C583" s="334" t="s">
        <v>5339</v>
      </c>
      <c r="D583" s="335">
        <v>9.0000000000000006E-5</v>
      </c>
      <c r="E583" s="319"/>
      <c r="F583" s="319" t="str">
        <f>"Declarable at "&amp;D583*100&amp;"% - CAS No. "&amp;Table237[[#This Row],[CAS]]&amp;", "&amp;Table237[[#This Row],[Descriptions]]</f>
        <v>Declarable at 0.009% - CAS No. 3249-61-4, Docosanoic acid, lead salt</v>
      </c>
    </row>
    <row r="584" spans="1:6" ht="25.5">
      <c r="A584" s="333" t="s">
        <v>3275</v>
      </c>
      <c r="B584" s="334" t="s">
        <v>5409</v>
      </c>
      <c r="C584" s="334" t="s">
        <v>5339</v>
      </c>
      <c r="D584" s="335">
        <v>9.0000000000000006E-5</v>
      </c>
      <c r="E584" s="319"/>
      <c r="F584" s="319" t="str">
        <f>"Declarable at "&amp;D584*100&amp;"% - CAS No. "&amp;Table237[[#This Row],[CAS]]&amp;", "&amp;Table237[[#This Row],[Descriptions]]</f>
        <v>Declarable at 0.009% - CAS No. 90342-56-6, Dodecanoic acid, lead salt, basic</v>
      </c>
    </row>
    <row r="585" spans="1:6" ht="25.5">
      <c r="A585" s="333" t="s">
        <v>2307</v>
      </c>
      <c r="B585" s="334" t="s">
        <v>5410</v>
      </c>
      <c r="C585" s="334" t="s">
        <v>5339</v>
      </c>
      <c r="D585" s="335">
        <v>9.0000000000000006E-5</v>
      </c>
      <c r="E585" s="319"/>
      <c r="F585" s="319" t="str">
        <f>"Declarable at "&amp;D585*100&amp;"% - CAS No. "&amp;Table237[[#This Row],[CAS]]&amp;", "&amp;Table237[[#This Row],[Descriptions]]</f>
        <v>Declarable at 0.009% - CAS No. 15773-55-4, Dodecanoic acid, lead(2+) salt</v>
      </c>
    </row>
    <row r="586" spans="1:6" ht="25.5">
      <c r="A586" s="333" t="s">
        <v>2984</v>
      </c>
      <c r="B586" s="334" t="s">
        <v>5411</v>
      </c>
      <c r="C586" s="334" t="s">
        <v>5339</v>
      </c>
      <c r="D586" s="335">
        <v>9.0000000000000006E-5</v>
      </c>
      <c r="E586" s="319"/>
      <c r="F586" s="319" t="str">
        <f>"Declarable at "&amp;D586*100&amp;"% - CAS No. "&amp;Table237[[#This Row],[CAS]]&amp;", "&amp;Table237[[#This Row],[Descriptions]]</f>
        <v>Declarable at 0.009% - CAS No. 68131-60-2, Fatty acids, C12-18, lead salts</v>
      </c>
    </row>
    <row r="587" spans="1:6" ht="25.5">
      <c r="A587" s="333" t="s">
        <v>3339</v>
      </c>
      <c r="B587" s="334" t="s">
        <v>5412</v>
      </c>
      <c r="C587" s="334" t="s">
        <v>5339</v>
      </c>
      <c r="D587" s="335">
        <v>9.0000000000000006E-5</v>
      </c>
      <c r="E587" s="319"/>
      <c r="F587" s="319" t="str">
        <f>"Declarable at "&amp;D587*100&amp;"% - CAS No. "&amp;Table237[[#This Row],[CAS]]&amp;", "&amp;Table237[[#This Row],[Descriptions]]</f>
        <v>Declarable at 0.009% - CAS No. 93165-26-5, Fatty acids, C14-26, lead salts</v>
      </c>
    </row>
    <row r="588" spans="1:6" ht="25.5">
      <c r="A588" s="333" t="s">
        <v>3323</v>
      </c>
      <c r="B588" s="334" t="s">
        <v>5413</v>
      </c>
      <c r="C588" s="334" t="s">
        <v>5339</v>
      </c>
      <c r="D588" s="335">
        <v>9.0000000000000006E-5</v>
      </c>
      <c r="E588" s="319"/>
      <c r="F588" s="319" t="str">
        <f>"Declarable at "&amp;D588*100&amp;"% - CAS No. "&amp;Table237[[#This Row],[CAS]]&amp;", "&amp;Table237[[#This Row],[Descriptions]]</f>
        <v>Declarable at 0.009% - CAS No. 91031-62-8, Fatty acids, C16-18, lead salts</v>
      </c>
    </row>
    <row r="589" spans="1:6" ht="25.5">
      <c r="A589" s="333" t="s">
        <v>3231</v>
      </c>
      <c r="B589" s="334" t="s">
        <v>5414</v>
      </c>
      <c r="C589" s="334" t="s">
        <v>5339</v>
      </c>
      <c r="D589" s="335">
        <v>9.0000000000000006E-5</v>
      </c>
      <c r="E589" s="319"/>
      <c r="F589" s="319" t="str">
        <f>"Declarable at "&amp;D589*100&amp;"% - CAS No. "&amp;Table237[[#This Row],[CAS]]&amp;", "&amp;Table237[[#This Row],[Descriptions]]</f>
        <v>Declarable at 0.009% - CAS No. 84776-54-5, Fatty acids, C18-24, lead salts</v>
      </c>
    </row>
    <row r="590" spans="1:6" ht="25.5">
      <c r="A590" s="333" t="s">
        <v>2095</v>
      </c>
      <c r="B590" s="334" t="s">
        <v>5415</v>
      </c>
      <c r="C590" s="334" t="s">
        <v>5339</v>
      </c>
      <c r="D590" s="335">
        <v>9.0000000000000006E-5</v>
      </c>
      <c r="E590" s="319"/>
      <c r="F590" s="319" t="str">
        <f>"Declarable at "&amp;D590*100&amp;"% - CAS No. "&amp;Table237[[#This Row],[CAS]]&amp;", "&amp;Table237[[#This Row],[Descriptions]]</f>
        <v>Declarable at 0.009% - CAS No. 125328-49-6, Fatty acids, C4- 20-branched, lead salts</v>
      </c>
    </row>
    <row r="591" spans="1:6" ht="25.5">
      <c r="A591" s="333" t="s">
        <v>3320</v>
      </c>
      <c r="B591" s="334" t="s">
        <v>5416</v>
      </c>
      <c r="C591" s="334" t="s">
        <v>5339</v>
      </c>
      <c r="D591" s="335">
        <v>9.0000000000000006E-5</v>
      </c>
      <c r="E591" s="319"/>
      <c r="F591" s="319" t="str">
        <f>"Declarable at "&amp;D591*100&amp;"% - CAS No. "&amp;Table237[[#This Row],[CAS]]&amp;", "&amp;Table237[[#This Row],[Descriptions]]</f>
        <v>Declarable at 0.009% - CAS No. 91002-20-9, Fatty acids, C6- 19-branched, lead salts</v>
      </c>
    </row>
    <row r="592" spans="1:6" ht="25.5">
      <c r="A592" s="333" t="s">
        <v>3322</v>
      </c>
      <c r="B592" s="334" t="s">
        <v>5417</v>
      </c>
      <c r="C592" s="334" t="s">
        <v>5339</v>
      </c>
      <c r="D592" s="335">
        <v>9.0000000000000006E-5</v>
      </c>
      <c r="E592" s="319"/>
      <c r="F592" s="319" t="str">
        <f>"Declarable at "&amp;D592*100&amp;"% - CAS No. "&amp;Table237[[#This Row],[CAS]]&amp;", "&amp;Table237[[#This Row],[Descriptions]]</f>
        <v>Declarable at 0.009% - CAS No. 91031-61-7, Fatty acids, C8-10, lead salts</v>
      </c>
    </row>
    <row r="593" spans="1:6" ht="25.5">
      <c r="A593" s="333" t="s">
        <v>3239</v>
      </c>
      <c r="B593" s="334" t="s">
        <v>5418</v>
      </c>
      <c r="C593" s="334" t="s">
        <v>5339</v>
      </c>
      <c r="D593" s="335">
        <v>9.0000000000000006E-5</v>
      </c>
      <c r="E593" s="319"/>
      <c r="F593" s="319" t="str">
        <f>"Declarable at "&amp;D593*100&amp;"% - CAS No. "&amp;Table237[[#This Row],[CAS]]&amp;", "&amp;Table237[[#This Row],[Descriptions]]</f>
        <v>Declarable at 0.009% - CAS No. 85049-42-9, Fatty acids, C8-10-branched, lead salts</v>
      </c>
    </row>
    <row r="594" spans="1:6" ht="25.5">
      <c r="A594" s="333" t="s">
        <v>2997</v>
      </c>
      <c r="B594" s="334" t="s">
        <v>5419</v>
      </c>
      <c r="C594" s="334" t="s">
        <v>5339</v>
      </c>
      <c r="D594" s="335">
        <v>9.0000000000000006E-5</v>
      </c>
      <c r="E594" s="319"/>
      <c r="F594" s="319" t="str">
        <f>"Declarable at "&amp;D594*100&amp;"% - CAS No. "&amp;Table237[[#This Row],[CAS]]&amp;", "&amp;Table237[[#This Row],[Descriptions]]</f>
        <v>Declarable at 0.009% - CAS No. 68409-79-0, Fatty acids, C8-10-branched, lead salts, basic</v>
      </c>
    </row>
    <row r="595" spans="1:6" ht="25.5">
      <c r="A595" s="333" t="s">
        <v>3230</v>
      </c>
      <c r="B595" s="334" t="s">
        <v>5420</v>
      </c>
      <c r="C595" s="334" t="s">
        <v>5339</v>
      </c>
      <c r="D595" s="335">
        <v>9.0000000000000006E-5</v>
      </c>
      <c r="E595" s="319"/>
      <c r="F595" s="319" t="str">
        <f>"Declarable at "&amp;D595*100&amp;"% - CAS No. "&amp;Table237[[#This Row],[CAS]]&amp;", "&amp;Table237[[#This Row],[Descriptions]]</f>
        <v>Declarable at 0.009% - CAS No. 84776-53-4, Fatty acids, C8-12, lead salts</v>
      </c>
    </row>
    <row r="596" spans="1:6" ht="25.5">
      <c r="A596" s="333" t="s">
        <v>3229</v>
      </c>
      <c r="B596" s="334" t="s">
        <v>5421</v>
      </c>
      <c r="C596" s="334" t="s">
        <v>5339</v>
      </c>
      <c r="D596" s="335">
        <v>9.0000000000000006E-5</v>
      </c>
      <c r="E596" s="319"/>
      <c r="F596" s="319" t="str">
        <f>"Declarable at "&amp;D596*100&amp;"% - CAS No. "&amp;Table237[[#This Row],[CAS]]&amp;", "&amp;Table237[[#This Row],[Descriptions]]</f>
        <v>Declarable at 0.009% - CAS No. 84776-36-3, Fatty acids, C8-18 and C18-unsaturated, lead salts</v>
      </c>
    </row>
    <row r="597" spans="1:6" ht="25.5">
      <c r="A597" s="333" t="s">
        <v>3321</v>
      </c>
      <c r="B597" s="334" t="s">
        <v>5422</v>
      </c>
      <c r="C597" s="334" t="s">
        <v>5339</v>
      </c>
      <c r="D597" s="335">
        <v>9.0000000000000006E-5</v>
      </c>
      <c r="E597" s="319"/>
      <c r="F597" s="319" t="str">
        <f>"Declarable at "&amp;D597*100&amp;"% - CAS No. "&amp;Table237[[#This Row],[CAS]]&amp;", "&amp;Table237[[#This Row],[Descriptions]]</f>
        <v>Declarable at 0.009% - CAS No. 91031-60-6, Fatty acids, C8-9, lead salts</v>
      </c>
    </row>
    <row r="598" spans="1:6" ht="25.5">
      <c r="A598" s="333" t="s">
        <v>3202</v>
      </c>
      <c r="B598" s="334" t="s">
        <v>5423</v>
      </c>
      <c r="C598" s="334" t="s">
        <v>5339</v>
      </c>
      <c r="D598" s="335">
        <v>9.0000000000000006E-5</v>
      </c>
      <c r="E598" s="319"/>
      <c r="F598" s="319" t="str">
        <f>"Declarable at "&amp;D598*100&amp;"% - CAS No. "&amp;Table237[[#This Row],[CAS]]&amp;", "&amp;Table237[[#This Row],[Descriptions]]</f>
        <v>Declarable at 0.009% - CAS No. 81412-57-9, Fatty acids, C9-11-branched, lead salts</v>
      </c>
    </row>
    <row r="599" spans="1:6" ht="25.5">
      <c r="A599" s="333" t="s">
        <v>3332</v>
      </c>
      <c r="B599" s="334" t="s">
        <v>5424</v>
      </c>
      <c r="C599" s="334" t="s">
        <v>5339</v>
      </c>
      <c r="D599" s="335">
        <v>9.0000000000000006E-5</v>
      </c>
      <c r="E599" s="319"/>
      <c r="F599" s="319" t="str">
        <f>"Declarable at "&amp;D599*100&amp;"% - CAS No. "&amp;Table237[[#This Row],[CAS]]&amp;", "&amp;Table237[[#This Row],[Descriptions]]</f>
        <v>Declarable at 0.009% - CAS No. 91697-36-8, Fatty acids, castor-oil, hydrogenated, lead salts</v>
      </c>
    </row>
    <row r="600" spans="1:6" ht="25.5">
      <c r="A600" s="333" t="s">
        <v>3334</v>
      </c>
      <c r="B600" s="334" t="s">
        <v>5425</v>
      </c>
      <c r="C600" s="334" t="s">
        <v>5339</v>
      </c>
      <c r="D600" s="335">
        <v>9.0000000000000006E-5</v>
      </c>
      <c r="E600" s="319"/>
      <c r="F600" s="319" t="str">
        <f>"Declarable at "&amp;D600*100&amp;"% - CAS No. "&amp;Table237[[#This Row],[CAS]]&amp;", "&amp;Table237[[#This Row],[Descriptions]]</f>
        <v>Declarable at 0.009% - CAS No. 92044-89-8, Fatty acids, coco, lead salts</v>
      </c>
    </row>
    <row r="601" spans="1:6" ht="25.5">
      <c r="A601" s="333" t="s">
        <v>2902</v>
      </c>
      <c r="B601" s="334" t="s">
        <v>5426</v>
      </c>
      <c r="C601" s="334" t="s">
        <v>5339</v>
      </c>
      <c r="D601" s="335">
        <v>9.0000000000000006E-5</v>
      </c>
      <c r="E601" s="319"/>
      <c r="F601" s="319" t="str">
        <f>"Declarable at "&amp;D601*100&amp;"% - CAS No. "&amp;Table237[[#This Row],[CAS]]&amp;", "&amp;Table237[[#This Row],[Descriptions]]</f>
        <v>Declarable at 0.009% - CAS No. 61788-53-2, Fatty acids, tall-oil, lead manganese salts</v>
      </c>
    </row>
    <row r="602" spans="1:6" ht="25.5">
      <c r="A602" s="333" t="s">
        <v>2903</v>
      </c>
      <c r="B602" s="334" t="s">
        <v>5427</v>
      </c>
      <c r="C602" s="334" t="s">
        <v>5339</v>
      </c>
      <c r="D602" s="335">
        <v>9.0000000000000006E-5</v>
      </c>
      <c r="E602" s="319"/>
      <c r="F602" s="319" t="str">
        <f>"Declarable at "&amp;D602*100&amp;"% - CAS No. "&amp;Table237[[#This Row],[CAS]]&amp;", "&amp;Table237[[#This Row],[Descriptions]]</f>
        <v>Declarable at 0.009% - CAS No. 61788-54-3, Fatty acids, tall-oil, lead salts</v>
      </c>
    </row>
    <row r="603" spans="1:6" ht="25.5">
      <c r="A603" s="333" t="s">
        <v>3379</v>
      </c>
      <c r="B603" s="334" t="s">
        <v>5428</v>
      </c>
      <c r="C603" s="334" t="s">
        <v>5339</v>
      </c>
      <c r="D603" s="335">
        <v>9.0000000000000006E-5</v>
      </c>
      <c r="E603" s="319"/>
      <c r="F603" s="319" t="str">
        <f>"Declarable at "&amp;D603*100&amp;"% - CAS No. "&amp;Table237[[#This Row],[CAS]]&amp;", "&amp;Table237[[#This Row],[Descriptions]]</f>
        <v>Declarable at 0.009% - CAS No. 94349-78-7, Fatty acids, tallow, reaction products with lead oxide</v>
      </c>
    </row>
    <row r="604" spans="1:6" ht="25.5">
      <c r="A604" s="333" t="s">
        <v>3048</v>
      </c>
      <c r="B604" s="334" t="s">
        <v>5429</v>
      </c>
      <c r="C604" s="334" t="s">
        <v>5339</v>
      </c>
      <c r="D604" s="335">
        <v>9.0000000000000006E-5</v>
      </c>
      <c r="E604" s="319"/>
      <c r="F604" s="319" t="str">
        <f>"Declarable at "&amp;D604*100&amp;"% - CAS No. "&amp;Table237[[#This Row],[CAS]]&amp;", "&amp;Table237[[#This Row],[Descriptions]]</f>
        <v>Declarable at 0.009% - CAS No. 70514-05-5, Flue dust, lead blast furnace</v>
      </c>
    </row>
    <row r="605" spans="1:6" ht="25.5">
      <c r="A605" s="333" t="s">
        <v>3050</v>
      </c>
      <c r="B605" s="334" t="s">
        <v>5430</v>
      </c>
      <c r="C605" s="334" t="s">
        <v>5339</v>
      </c>
      <c r="D605" s="335">
        <v>9.0000000000000006E-5</v>
      </c>
      <c r="E605" s="319"/>
      <c r="F605" s="319" t="str">
        <f>"Declarable at "&amp;D605*100&amp;"% - CAS No. "&amp;Table237[[#This Row],[CAS]]&amp;", "&amp;Table237[[#This Row],[Descriptions]]</f>
        <v>Declarable at 0.009% - CAS No. 7056-83-9, Formic acid, lead salt</v>
      </c>
    </row>
    <row r="606" spans="1:6" ht="25.5">
      <c r="A606" s="333" t="s">
        <v>3022</v>
      </c>
      <c r="B606" s="334" t="s">
        <v>5431</v>
      </c>
      <c r="C606" s="334" t="s">
        <v>5339</v>
      </c>
      <c r="D606" s="335">
        <v>9.0000000000000006E-5</v>
      </c>
      <c r="E606" s="319"/>
      <c r="F606" s="319" t="str">
        <f>"Declarable at "&amp;D606*100&amp;"% - CAS No. "&amp;Table237[[#This Row],[CAS]]&amp;", "&amp;Table237[[#This Row],[Descriptions]]</f>
        <v>Declarable at 0.009% - CAS No. 68989-89-9, Gilsonite, polymer with linseed oil, lead salt</v>
      </c>
    </row>
    <row r="607" spans="1:6" ht="25.5">
      <c r="A607" s="333" t="s">
        <v>2433</v>
      </c>
      <c r="B607" s="334" t="s">
        <v>5432</v>
      </c>
      <c r="C607" s="334" t="s">
        <v>5339</v>
      </c>
      <c r="D607" s="335">
        <v>9.0000000000000006E-5</v>
      </c>
      <c r="E607" s="319"/>
      <c r="F607" s="319" t="str">
        <f>"Declarable at "&amp;D607*100&amp;"% - CAS No. "&amp;Table237[[#This Row],[CAS]]&amp;", "&amp;Table237[[#This Row],[Descriptions]]</f>
        <v>Declarable at 0.009% - CAS No. 22904-40-1, Glycine, N,N'-1,2-ethanediylbis[N-(carboxymethyl)-, lead(2+) sodiumsalt (1:1:2)</v>
      </c>
    </row>
    <row r="608" spans="1:6" ht="25.5">
      <c r="A608" s="333" t="s">
        <v>2051</v>
      </c>
      <c r="B608" s="334" t="s">
        <v>5433</v>
      </c>
      <c r="C608" s="334" t="s">
        <v>5339</v>
      </c>
      <c r="D608" s="335">
        <v>9.0000000000000006E-5</v>
      </c>
      <c r="E608" s="319"/>
      <c r="F608" s="319" t="str">
        <f>"Declarable at "&amp;D608*100&amp;"% - CAS No. "&amp;Table237[[#This Row],[CAS]]&amp;", "&amp;Table237[[#This Row],[Descriptions]]</f>
        <v>Declarable at 0.009% - CAS No. 12029-23-1, Hafnium lead trioxide</v>
      </c>
    </row>
    <row r="609" spans="1:6" ht="25.5">
      <c r="A609" s="333" t="s">
        <v>3361</v>
      </c>
      <c r="B609" s="334" t="s">
        <v>5434</v>
      </c>
      <c r="C609" s="334" t="s">
        <v>5339</v>
      </c>
      <c r="D609" s="335">
        <v>9.0000000000000006E-5</v>
      </c>
      <c r="E609" s="319"/>
      <c r="F609" s="319" t="str">
        <f>"Declarable at "&amp;D609*100&amp;"% - CAS No. "&amp;Table237[[#This Row],[CAS]]&amp;", "&amp;Table237[[#This Row],[Descriptions]]</f>
        <v>Declarable at 0.009% - CAS No. 94006-20-9, Hexacosanoic acid, lead salt</v>
      </c>
    </row>
    <row r="610" spans="1:6" ht="25.5">
      <c r="A610" s="333" t="s">
        <v>3277</v>
      </c>
      <c r="B610" s="334" t="s">
        <v>5435</v>
      </c>
      <c r="C610" s="334" t="s">
        <v>5339</v>
      </c>
      <c r="D610" s="335">
        <v>9.0000000000000006E-5</v>
      </c>
      <c r="E610" s="319"/>
      <c r="F610" s="319" t="str">
        <f>"Declarable at "&amp;D610*100&amp;"% - CAS No. "&amp;Table237[[#This Row],[CAS]]&amp;", "&amp;Table237[[#This Row],[Descriptions]]</f>
        <v>Declarable at 0.009% - CAS No. 90388-09-3, Hexadecanoic acid, lead salt, basic</v>
      </c>
    </row>
    <row r="611" spans="1:6" ht="25.5">
      <c r="A611" s="333" t="s">
        <v>3278</v>
      </c>
      <c r="B611" s="334" t="s">
        <v>5436</v>
      </c>
      <c r="C611" s="334" t="s">
        <v>5339</v>
      </c>
      <c r="D611" s="335">
        <v>9.0000000000000006E-5</v>
      </c>
      <c r="E611" s="319"/>
      <c r="F611" s="319" t="str">
        <f>"Declarable at "&amp;D611*100&amp;"% - CAS No. "&amp;Table237[[#This Row],[CAS]]&amp;", "&amp;Table237[[#This Row],[Descriptions]]</f>
        <v>Declarable at 0.009% - CAS No. 90388-10-6, Hexadecanoic acid, lead(2+) salt, basic</v>
      </c>
    </row>
    <row r="612" spans="1:6" ht="25.5">
      <c r="A612" s="333" t="s">
        <v>2537</v>
      </c>
      <c r="B612" s="334" t="s">
        <v>5437</v>
      </c>
      <c r="C612" s="334" t="s">
        <v>5339</v>
      </c>
      <c r="D612" s="335">
        <v>9.0000000000000006E-5</v>
      </c>
      <c r="E612" s="319"/>
      <c r="F612" s="319" t="str">
        <f>"Declarable at "&amp;D612*100&amp;"% - CAS No. "&amp;Table237[[#This Row],[CAS]]&amp;", "&amp;Table237[[#This Row],[Descriptions]]</f>
        <v>Declarable at 0.009% - CAS No. 301-08-6, Hexanoic acid, 2-ethyl-, lead(2+) salt</v>
      </c>
    </row>
    <row r="613" spans="1:6" ht="25.5">
      <c r="A613" s="333" t="s">
        <v>2440</v>
      </c>
      <c r="B613" s="334" t="s">
        <v>5438</v>
      </c>
      <c r="C613" s="334" t="s">
        <v>5339</v>
      </c>
      <c r="D613" s="335">
        <v>9.0000000000000006E-5</v>
      </c>
      <c r="E613" s="319"/>
      <c r="F613" s="319" t="str">
        <f>"Declarable at "&amp;D613*100&amp;"% - CAS No. "&amp;Table237[[#This Row],[CAS]]&amp;", "&amp;Table237[[#This Row],[Descriptions]]</f>
        <v>Declarable at 0.009% - CAS No. 23621-79-6, Hexanoic acid, 3,5,5-trimethyl-, lead salt</v>
      </c>
    </row>
    <row r="614" spans="1:6" ht="25.5">
      <c r="A614" s="333" t="s">
        <v>3068</v>
      </c>
      <c r="B614" s="334" t="s">
        <v>5439</v>
      </c>
      <c r="C614" s="334" t="s">
        <v>5339</v>
      </c>
      <c r="D614" s="335">
        <v>9.0000000000000006E-5</v>
      </c>
      <c r="E614" s="319"/>
      <c r="F614" s="319" t="str">
        <f>"Declarable at "&amp;D614*100&amp;"% - CAS No. "&amp;Table237[[#This Row],[CAS]]&amp;", "&amp;Table237[[#This Row],[Descriptions]]</f>
        <v>Declarable at 0.009% - CAS No. 71753-04-3, Hydroxy(neodecanoato-O)lead</v>
      </c>
    </row>
    <row r="615" spans="1:6" ht="25.5">
      <c r="A615" s="333" t="s">
        <v>2050</v>
      </c>
      <c r="B615" s="334" t="s">
        <v>5440</v>
      </c>
      <c r="C615" s="334" t="s">
        <v>5339</v>
      </c>
      <c r="D615" s="335">
        <v>9.0000000000000006E-5</v>
      </c>
      <c r="E615" s="319"/>
      <c r="F615" s="319" t="str">
        <f>"Declarable at "&amp;D615*100&amp;"% - CAS No. "&amp;Table237[[#This Row],[CAS]]&amp;", "&amp;Table237[[#This Row],[Descriptions]]</f>
        <v>Declarable at 0.009% - CAS No. 12023-90-4, Iron lead oxide (Fe12PbO19)</v>
      </c>
    </row>
    <row r="616" spans="1:6" ht="25.5">
      <c r="A616" s="333" t="s">
        <v>3280</v>
      </c>
      <c r="B616" s="334" t="s">
        <v>5441</v>
      </c>
      <c r="C616" s="334" t="s">
        <v>5339</v>
      </c>
      <c r="D616" s="335">
        <v>9.0000000000000006E-5</v>
      </c>
      <c r="E616" s="319"/>
      <c r="F616" s="319" t="str">
        <f>"Declarable at "&amp;D616*100&amp;"% - CAS No. "&amp;Table237[[#This Row],[CAS]]&amp;", "&amp;Table237[[#This Row],[Descriptions]]</f>
        <v>Declarable at 0.009% - CAS No. 90431-14-4, Isodecanoic acid, lead salt, basic</v>
      </c>
    </row>
    <row r="617" spans="1:6" ht="25.5">
      <c r="A617" s="333" t="s">
        <v>3328</v>
      </c>
      <c r="B617" s="334" t="s">
        <v>5442</v>
      </c>
      <c r="C617" s="334" t="s">
        <v>5339</v>
      </c>
      <c r="D617" s="335">
        <v>9.0000000000000006E-5</v>
      </c>
      <c r="E617" s="319"/>
      <c r="F617" s="319" t="str">
        <f>"Declarable at "&amp;D617*100&amp;"% - CAS No. "&amp;Table237[[#This Row],[CAS]]&amp;", "&amp;Table237[[#This Row],[Descriptions]]</f>
        <v>Declarable at 0.009% - CAS No. 91671-82-8, Isodecanoic acid, lead(2+) salt, basic</v>
      </c>
    </row>
    <row r="618" spans="1:6" ht="25.5">
      <c r="A618" s="333" t="s">
        <v>2495</v>
      </c>
      <c r="B618" s="334" t="s">
        <v>5443</v>
      </c>
      <c r="C618" s="334" t="s">
        <v>5339</v>
      </c>
      <c r="D618" s="335">
        <v>9.0000000000000006E-5</v>
      </c>
      <c r="E618" s="319"/>
      <c r="F618" s="319" t="str">
        <f>"Declarable at "&amp;D618*100&amp;"% - CAS No. "&amp;Table237[[#This Row],[CAS]]&amp;", "&amp;Table237[[#This Row],[Descriptions]]</f>
        <v>Declarable at 0.009% - CAS No. 27253-41-4, Isononanoic acid, lead salt</v>
      </c>
    </row>
    <row r="619" spans="1:6" ht="25.5">
      <c r="A619" s="333" t="s">
        <v>3281</v>
      </c>
      <c r="B619" s="334" t="s">
        <v>5444</v>
      </c>
      <c r="C619" s="334" t="s">
        <v>5339</v>
      </c>
      <c r="D619" s="335">
        <v>9.0000000000000006E-5</v>
      </c>
      <c r="E619" s="319"/>
      <c r="F619" s="319" t="str">
        <f>"Declarable at "&amp;D619*100&amp;"% - CAS No. "&amp;Table237[[#This Row],[CAS]]&amp;", "&amp;Table237[[#This Row],[Descriptions]]</f>
        <v>Declarable at 0.009% - CAS No. 90431-21-3, Isononanoic acid, lead salt, basic</v>
      </c>
    </row>
    <row r="620" spans="1:6" ht="25.5">
      <c r="A620" s="333" t="s">
        <v>2940</v>
      </c>
      <c r="B620" s="334" t="s">
        <v>5445</v>
      </c>
      <c r="C620" s="334" t="s">
        <v>5339</v>
      </c>
      <c r="D620" s="335">
        <v>9.0000000000000006E-5</v>
      </c>
      <c r="E620" s="319"/>
      <c r="F620" s="319" t="str">
        <f>"Declarable at "&amp;D620*100&amp;"% - CAS No. "&amp;Table237[[#This Row],[CAS]]&amp;", "&amp;Table237[[#This Row],[Descriptions]]</f>
        <v>Declarable at 0.009% - CAS No. 64504-12-7, Isooctanoic acid, lead salt</v>
      </c>
    </row>
    <row r="621" spans="1:6" ht="25.5">
      <c r="A621" s="333" t="s">
        <v>3282</v>
      </c>
      <c r="B621" s="334" t="s">
        <v>5446</v>
      </c>
      <c r="C621" s="334" t="s">
        <v>5339</v>
      </c>
      <c r="D621" s="335">
        <v>9.0000000000000006E-5</v>
      </c>
      <c r="E621" s="319"/>
      <c r="F621" s="319" t="str">
        <f>"Declarable at "&amp;D621*100&amp;"% - CAS No. "&amp;Table237[[#This Row],[CAS]]&amp;", "&amp;Table237[[#This Row],[Descriptions]]</f>
        <v>Declarable at 0.009% - CAS No. 90431-26-8, Isooctanoic acid, lead salt, basic</v>
      </c>
    </row>
    <row r="622" spans="1:6" ht="25.5">
      <c r="A622" s="333" t="s">
        <v>3329</v>
      </c>
      <c r="B622" s="334" t="s">
        <v>5447</v>
      </c>
      <c r="C622" s="334" t="s">
        <v>5339</v>
      </c>
      <c r="D622" s="335">
        <v>9.0000000000000006E-5</v>
      </c>
      <c r="E622" s="319"/>
      <c r="F622" s="319" t="str">
        <f>"Declarable at "&amp;D622*100&amp;"% - CAS No. "&amp;Table237[[#This Row],[CAS]]&amp;", "&amp;Table237[[#This Row],[Descriptions]]</f>
        <v>Declarable at 0.009% - CAS No. 91671-83-9, Isooctanoic acid, lead(2+) salt, basic</v>
      </c>
    </row>
    <row r="623" spans="1:6" ht="25.5">
      <c r="A623" s="333" t="s">
        <v>3330</v>
      </c>
      <c r="B623" s="334" t="s">
        <v>5448</v>
      </c>
      <c r="C623" s="334" t="s">
        <v>5339</v>
      </c>
      <c r="D623" s="335">
        <v>9.0000000000000006E-5</v>
      </c>
      <c r="E623" s="319"/>
      <c r="F623" s="319" t="str">
        <f>"Declarable at "&amp;D623*100&amp;"% - CAS No. "&amp;Table237[[#This Row],[CAS]]&amp;", "&amp;Table237[[#This Row],[Descriptions]]</f>
        <v>Declarable at 0.009% - CAS No. 91671-84-0, Isoundecanoic acid, lead(2+) salt, basic</v>
      </c>
    </row>
    <row r="624" spans="1:6" ht="25.5">
      <c r="A624" s="333" t="s">
        <v>2289</v>
      </c>
      <c r="B624" s="334" t="s">
        <v>5449</v>
      </c>
      <c r="C624" s="334" t="s">
        <v>5339</v>
      </c>
      <c r="D624" s="335">
        <v>9.0000000000000006E-5</v>
      </c>
      <c r="E624" s="319"/>
      <c r="F624" s="319" t="str">
        <f>"Declarable at "&amp;D624*100&amp;"% - CAS No. "&amp;Table237[[#This Row],[CAS]]&amp;", "&amp;Table237[[#This Row],[Descriptions]]</f>
        <v>Declarable at 0.009% - CAS No. 15306-30-6, Lauric acid, lead salt</v>
      </c>
    </row>
    <row r="625" spans="1:6" ht="25.5">
      <c r="A625" s="333" t="s">
        <v>3034</v>
      </c>
      <c r="B625" s="334" t="s">
        <v>5450</v>
      </c>
      <c r="C625" s="334" t="s">
        <v>5339</v>
      </c>
      <c r="D625" s="335">
        <v>9.0000000000000006E-5</v>
      </c>
      <c r="E625" s="319"/>
      <c r="F625" s="319" t="str">
        <f>"Declarable at "&amp;D625*100&amp;"% - CAS No. "&amp;Table237[[#This Row],[CAS]]&amp;", "&amp;Table237[[#This Row],[Descriptions]]</f>
        <v>Declarable at 0.009% - CAS No. 69029-71-6, Leach residues, lead slag</v>
      </c>
    </row>
    <row r="626" spans="1:6" ht="25.5">
      <c r="A626" s="333" t="s">
        <v>3093</v>
      </c>
      <c r="B626" s="334" t="s">
        <v>1912</v>
      </c>
      <c r="C626" s="334" t="s">
        <v>5339</v>
      </c>
      <c r="D626" s="335">
        <v>9.0000000000000006E-5</v>
      </c>
      <c r="E626" s="319"/>
      <c r="F626" s="319" t="str">
        <f>"Declarable at "&amp;D626*100&amp;"% - CAS No. "&amp;Table237[[#This Row],[CAS]]&amp;", "&amp;Table237[[#This Row],[Descriptions]]</f>
        <v>Declarable at 0.009% - CAS No. 7439-92-1, Lead</v>
      </c>
    </row>
    <row r="627" spans="1:6" ht="25.5">
      <c r="A627" s="333" t="s">
        <v>2892</v>
      </c>
      <c r="B627" s="334" t="s">
        <v>5451</v>
      </c>
      <c r="C627" s="334" t="s">
        <v>5339</v>
      </c>
      <c r="D627" s="335">
        <v>9.0000000000000006E-5</v>
      </c>
      <c r="E627" s="319"/>
      <c r="F627" s="319" t="str">
        <f>"Declarable at "&amp;D627*100&amp;"% - CAS No. "&amp;Table237[[#This Row],[CAS]]&amp;", "&amp;Table237[[#This Row],[Descriptions]]</f>
        <v>Declarable at 0.009% - CAS No. 6080-56-4, Lead (II) acetate, trihydrate</v>
      </c>
    </row>
    <row r="628" spans="1:6" ht="25.5">
      <c r="A628" s="333" t="s">
        <v>2603</v>
      </c>
      <c r="B628" s="334" t="s">
        <v>5452</v>
      </c>
      <c r="C628" s="334" t="s">
        <v>5339</v>
      </c>
      <c r="D628" s="335">
        <v>9.0000000000000006E-5</v>
      </c>
      <c r="E628" s="319"/>
      <c r="F628" s="319" t="str">
        <f>"Declarable at "&amp;D628*100&amp;"% - CAS No. "&amp;Table237[[#This Row],[CAS]]&amp;", "&amp;Table237[[#This Row],[Descriptions]]</f>
        <v>Declarable at 0.009% - CAS No. 35029-96-0, Lead (II) methylthiolate</v>
      </c>
    </row>
    <row r="629" spans="1:6" ht="25.5">
      <c r="A629" s="333" t="s">
        <v>2813</v>
      </c>
      <c r="B629" s="334" t="s">
        <v>5453</v>
      </c>
      <c r="C629" s="334" t="s">
        <v>5339</v>
      </c>
      <c r="D629" s="335">
        <v>9.0000000000000006E-5</v>
      </c>
      <c r="E629" s="319"/>
      <c r="F629" s="319" t="str">
        <f>"Declarable at "&amp;D629*100&amp;"% - CAS No. "&amp;Table237[[#This Row],[CAS]]&amp;", "&amp;Table237[[#This Row],[Descriptions]]</f>
        <v>Declarable at 0.009% - CAS No. 546-67-8, Lead (IV) acetate</v>
      </c>
    </row>
    <row r="630" spans="1:6" ht="25.5">
      <c r="A630" s="333" t="s">
        <v>2946</v>
      </c>
      <c r="B630" s="334" t="s">
        <v>5454</v>
      </c>
      <c r="C630" s="334" t="s">
        <v>5339</v>
      </c>
      <c r="D630" s="335">
        <v>9.0000000000000006E-5</v>
      </c>
      <c r="E630" s="319"/>
      <c r="F630" s="319" t="str">
        <f>"Declarable at "&amp;D630*100&amp;"% - CAS No. "&amp;Table237[[#This Row],[CAS]]&amp;", "&amp;Table237[[#This Row],[Descriptions]]</f>
        <v>Declarable at 0.009% - CAS No. 65127-78-8, Lead 12-hydroxyoctadecanoate</v>
      </c>
    </row>
    <row r="631" spans="1:6" ht="25.5">
      <c r="A631" s="333" t="s">
        <v>2331</v>
      </c>
      <c r="B631" s="334" t="s">
        <v>5455</v>
      </c>
      <c r="C631" s="334" t="s">
        <v>5339</v>
      </c>
      <c r="D631" s="335">
        <v>9.0000000000000006E-5</v>
      </c>
      <c r="E631" s="319"/>
      <c r="F631" s="319" t="str">
        <f>"Declarable at "&amp;D631*100&amp;"% - CAS No. "&amp;Table237[[#This Row],[CAS]]&amp;", "&amp;Table237[[#This Row],[Descriptions]]</f>
        <v>Declarable at 0.009% - CAS No. 16646-00-7, Lead 198</v>
      </c>
    </row>
    <row r="632" spans="1:6" ht="25.5">
      <c r="A632" s="333" t="s">
        <v>2498</v>
      </c>
      <c r="B632" s="334" t="s">
        <v>5456</v>
      </c>
      <c r="C632" s="334" t="s">
        <v>5339</v>
      </c>
      <c r="D632" s="335">
        <v>9.0000000000000006E-5</v>
      </c>
      <c r="E632" s="319"/>
      <c r="F632" s="319" t="str">
        <f>"Declarable at "&amp;D632*100&amp;"% - CAS No. "&amp;Table237[[#This Row],[CAS]]&amp;", "&amp;Table237[[#This Row],[Descriptions]]</f>
        <v>Declarable at 0.009% - CAS No. 27486-00-6, Lead 199</v>
      </c>
    </row>
    <row r="633" spans="1:6" ht="25.5">
      <c r="A633" s="333" t="s">
        <v>2411</v>
      </c>
      <c r="B633" s="334" t="s">
        <v>5457</v>
      </c>
      <c r="C633" s="334" t="s">
        <v>5339</v>
      </c>
      <c r="D633" s="335">
        <v>9.0000000000000006E-5</v>
      </c>
      <c r="E633" s="319"/>
      <c r="F633" s="319" t="str">
        <f>"Declarable at "&amp;D633*100&amp;"% - CAS No. "&amp;Table237[[#This Row],[CAS]]&amp;", "&amp;Table237[[#This Row],[Descriptions]]</f>
        <v>Declarable at 0.009% - CAS No. 20936-32-7, Lead 2,4-dihydroxybenzoate</v>
      </c>
    </row>
    <row r="634" spans="1:6" ht="25.5">
      <c r="A634" s="333" t="s">
        <v>2330</v>
      </c>
      <c r="B634" s="334" t="s">
        <v>5458</v>
      </c>
      <c r="C634" s="334" t="s">
        <v>5339</v>
      </c>
      <c r="D634" s="335">
        <v>9.0000000000000006E-5</v>
      </c>
      <c r="E634" s="319"/>
      <c r="F634" s="319" t="str">
        <f>"Declarable at "&amp;D634*100&amp;"% - CAS No. "&amp;Table237[[#This Row],[CAS]]&amp;", "&amp;Table237[[#This Row],[Descriptions]]</f>
        <v>Declarable at 0.009% - CAS No. 16645-99-1, Lead 200</v>
      </c>
    </row>
    <row r="635" spans="1:6" ht="25.5">
      <c r="A635" s="333" t="s">
        <v>2341</v>
      </c>
      <c r="B635" s="334" t="s">
        <v>5459</v>
      </c>
      <c r="C635" s="334" t="s">
        <v>5339</v>
      </c>
      <c r="D635" s="335">
        <v>9.0000000000000006E-5</v>
      </c>
      <c r="E635" s="319"/>
      <c r="F635" s="319" t="str">
        <f>"Declarable at "&amp;D635*100&amp;"% - CAS No. "&amp;Table237[[#This Row],[CAS]]&amp;", "&amp;Table237[[#This Row],[Descriptions]]</f>
        <v>Declarable at 0.009% - CAS No. 17239-87-1, Lead 201</v>
      </c>
    </row>
    <row r="636" spans="1:6" ht="25.5">
      <c r="A636" s="333" t="s">
        <v>2304</v>
      </c>
      <c r="B636" s="334" t="s">
        <v>5460</v>
      </c>
      <c r="C636" s="334" t="s">
        <v>5339</v>
      </c>
      <c r="D636" s="335">
        <v>9.0000000000000006E-5</v>
      </c>
      <c r="E636" s="319"/>
      <c r="F636" s="319" t="str">
        <f>"Declarable at "&amp;D636*100&amp;"% - CAS No. "&amp;Table237[[#This Row],[CAS]]&amp;", "&amp;Table237[[#This Row],[Descriptions]]</f>
        <v>Declarable at 0.009% - CAS No. 15752-86-0, Lead 202</v>
      </c>
    </row>
    <row r="637" spans="1:6" ht="25.5">
      <c r="A637" s="333" t="s">
        <v>2265</v>
      </c>
      <c r="B637" s="334" t="s">
        <v>5461</v>
      </c>
      <c r="C637" s="334" t="s">
        <v>5339</v>
      </c>
      <c r="D637" s="335">
        <v>9.0000000000000006E-5</v>
      </c>
      <c r="E637" s="319"/>
      <c r="F637" s="319" t="str">
        <f>"Declarable at "&amp;D637*100&amp;"% - CAS No. "&amp;Table237[[#This Row],[CAS]]&amp;", "&amp;Table237[[#This Row],[Descriptions]]</f>
        <v>Declarable at 0.009% - CAS No. 14687-25-3, Lead 203</v>
      </c>
    </row>
    <row r="638" spans="1:6" ht="25.5">
      <c r="A638" s="333" t="s">
        <v>2242</v>
      </c>
      <c r="B638" s="334" t="s">
        <v>5462</v>
      </c>
      <c r="C638" s="334" t="s">
        <v>5339</v>
      </c>
      <c r="D638" s="335">
        <v>9.0000000000000006E-5</v>
      </c>
      <c r="E638" s="319"/>
      <c r="F638" s="319" t="str">
        <f>"Declarable at "&amp;D638*100&amp;"% - CAS No. "&amp;Table237[[#This Row],[CAS]]&amp;", "&amp;Table237[[#This Row],[Descriptions]]</f>
        <v>Declarable at 0.009% - CAS No. 14119-28-9, Lead 205</v>
      </c>
    </row>
    <row r="639" spans="1:6" ht="25.5">
      <c r="A639" s="333" t="s">
        <v>2243</v>
      </c>
      <c r="B639" s="334" t="s">
        <v>5463</v>
      </c>
      <c r="C639" s="334" t="s">
        <v>5339</v>
      </c>
      <c r="D639" s="335">
        <v>9.0000000000000006E-5</v>
      </c>
      <c r="E639" s="319"/>
      <c r="F639" s="319" t="str">
        <f>"Declarable at "&amp;D639*100&amp;"% - CAS No. "&amp;Table237[[#This Row],[CAS]]&amp;", "&amp;Table237[[#This Row],[Descriptions]]</f>
        <v>Declarable at 0.009% - CAS No. 14119-30-3, Lead 209</v>
      </c>
    </row>
    <row r="640" spans="1:6" ht="25.5">
      <c r="A640" s="333" t="s">
        <v>2247</v>
      </c>
      <c r="B640" s="334" t="s">
        <v>5464</v>
      </c>
      <c r="C640" s="334" t="s">
        <v>5339</v>
      </c>
      <c r="D640" s="335">
        <v>9.0000000000000006E-5</v>
      </c>
      <c r="E640" s="319"/>
      <c r="F640" s="319" t="str">
        <f>"Declarable at "&amp;D640*100&amp;"% - CAS No. "&amp;Table237[[#This Row],[CAS]]&amp;", "&amp;Table237[[#This Row],[Descriptions]]</f>
        <v>Declarable at 0.009% - CAS No. 14255-04-0, Lead 210</v>
      </c>
    </row>
    <row r="641" spans="1:6" ht="25.5">
      <c r="A641" s="333" t="s">
        <v>2310</v>
      </c>
      <c r="B641" s="334" t="s">
        <v>5465</v>
      </c>
      <c r="C641" s="334" t="s">
        <v>5339</v>
      </c>
      <c r="D641" s="335">
        <v>9.0000000000000006E-5</v>
      </c>
      <c r="E641" s="319"/>
      <c r="F641" s="319" t="str">
        <f>"Declarable at "&amp;D641*100&amp;"% - CAS No. "&amp;Table237[[#This Row],[CAS]]&amp;", "&amp;Table237[[#This Row],[Descriptions]]</f>
        <v>Declarable at 0.009% - CAS No. 15816-77-0, Lead 211</v>
      </c>
    </row>
    <row r="642" spans="1:6" ht="25.5">
      <c r="A642" s="333" t="s">
        <v>2281</v>
      </c>
      <c r="B642" s="334" t="s">
        <v>5466</v>
      </c>
      <c r="C642" s="334" t="s">
        <v>5339</v>
      </c>
      <c r="D642" s="335">
        <v>9.0000000000000006E-5</v>
      </c>
      <c r="E642" s="319"/>
      <c r="F642" s="319" t="str">
        <f>"Declarable at "&amp;D642*100&amp;"% - CAS No. "&amp;Table237[[#This Row],[CAS]]&amp;", "&amp;Table237[[#This Row],[Descriptions]]</f>
        <v>Declarable at 0.009% - CAS No. 15092-94-1, Lead 212</v>
      </c>
    </row>
    <row r="643" spans="1:6" ht="25.5">
      <c r="A643" s="333" t="s">
        <v>2280</v>
      </c>
      <c r="B643" s="334" t="s">
        <v>5467</v>
      </c>
      <c r="C643" s="334" t="s">
        <v>5339</v>
      </c>
      <c r="D643" s="335">
        <v>9.0000000000000006E-5</v>
      </c>
      <c r="E643" s="319"/>
      <c r="F643" s="319" t="str">
        <f>"Declarable at "&amp;D643*100&amp;"% - CAS No. "&amp;Table237[[#This Row],[CAS]]&amp;", "&amp;Table237[[#This Row],[Descriptions]]</f>
        <v>Declarable at 0.009% - CAS No. 15067-28-4, Lead 214</v>
      </c>
    </row>
    <row r="644" spans="1:6" ht="25.5">
      <c r="A644" s="333" t="s">
        <v>2337</v>
      </c>
      <c r="B644" s="334" t="s">
        <v>5468</v>
      </c>
      <c r="C644" s="334" t="s">
        <v>5339</v>
      </c>
      <c r="D644" s="335">
        <v>9.0000000000000006E-5</v>
      </c>
      <c r="E644" s="319"/>
      <c r="F644" s="319" t="str">
        <f>"Declarable at "&amp;D644*100&amp;"% - CAS No. "&amp;Table237[[#This Row],[CAS]]&amp;", "&amp;Table237[[#This Row],[Descriptions]]</f>
        <v>Declarable at 0.009% - CAS No. 16996-40-0, Lead 2-ethylhexoate</v>
      </c>
    </row>
    <row r="645" spans="1:6" ht="25.5">
      <c r="A645" s="333" t="s">
        <v>3345</v>
      </c>
      <c r="B645" s="334" t="s">
        <v>5469</v>
      </c>
      <c r="C645" s="334" t="s">
        <v>5339</v>
      </c>
      <c r="D645" s="335">
        <v>9.0000000000000006E-5</v>
      </c>
      <c r="E645" s="319"/>
      <c r="F645" s="319" t="str">
        <f>"Declarable at "&amp;D645*100&amp;"% - CAS No. "&amp;Table237[[#This Row],[CAS]]&amp;", "&amp;Table237[[#This Row],[Descriptions]]</f>
        <v>Declarable at 0.009% - CAS No. 93839-98-6, Lead 3-(acetamido)phthalate</v>
      </c>
    </row>
    <row r="646" spans="1:6" ht="25.5">
      <c r="A646" s="333" t="s">
        <v>2890</v>
      </c>
      <c r="B646" s="334" t="s">
        <v>5470</v>
      </c>
      <c r="C646" s="334" t="s">
        <v>5339</v>
      </c>
      <c r="D646" s="335">
        <v>9.0000000000000006E-5</v>
      </c>
      <c r="E646" s="319"/>
      <c r="F646" s="319" t="str">
        <f>"Declarable at "&amp;D646*100&amp;"% - CAS No. "&amp;Table237[[#This Row],[CAS]]&amp;", "&amp;Table237[[#This Row],[Descriptions]]</f>
        <v>Declarable at 0.009% - CAS No. 60580-60-1, Lead 5-nitroterephthalate</v>
      </c>
    </row>
    <row r="647" spans="1:6" ht="25.5">
      <c r="A647" s="333" t="s">
        <v>2292</v>
      </c>
      <c r="B647" s="334" t="s">
        <v>5471</v>
      </c>
      <c r="C647" s="334" t="s">
        <v>5339</v>
      </c>
      <c r="D647" s="335">
        <v>9.0000000000000006E-5</v>
      </c>
      <c r="E647" s="319"/>
      <c r="F647" s="319" t="str">
        <f>"Declarable at "&amp;D647*100&amp;"% - CAS No. "&amp;Table237[[#This Row],[CAS]]&amp;", "&amp;Table237[[#This Row],[Descriptions]]</f>
        <v>Declarable at 0.009% - CAS No. 15347-57-6, Lead acetate</v>
      </c>
    </row>
    <row r="648" spans="1:6" ht="25.5">
      <c r="A648" s="333" t="s">
        <v>2536</v>
      </c>
      <c r="B648" s="334" t="s">
        <v>5471</v>
      </c>
      <c r="C648" s="334" t="s">
        <v>5339</v>
      </c>
      <c r="D648" s="335">
        <v>9.0000000000000006E-5</v>
      </c>
      <c r="E648" s="319"/>
      <c r="F648" s="319" t="str">
        <f>"Declarable at "&amp;D648*100&amp;"% - CAS No. "&amp;Table237[[#This Row],[CAS]]&amp;", "&amp;Table237[[#This Row],[Descriptions]]</f>
        <v>Declarable at 0.009% - CAS No. 301-04-2, Lead acetate</v>
      </c>
    </row>
    <row r="649" spans="1:6" ht="25.5">
      <c r="A649" s="333" t="s">
        <v>2257</v>
      </c>
      <c r="B649" s="334" t="s">
        <v>5472</v>
      </c>
      <c r="C649" s="334" t="s">
        <v>5339</v>
      </c>
      <c r="D649" s="335">
        <v>9.0000000000000006E-5</v>
      </c>
      <c r="E649" s="319"/>
      <c r="F649" s="319" t="str">
        <f>"Declarable at "&amp;D649*100&amp;"% - CAS No. "&amp;Table237[[#This Row],[CAS]]&amp;", "&amp;Table237[[#This Row],[Descriptions]]</f>
        <v>Declarable at 0.009% - CAS No. 14466-01-4, Lead acrylate</v>
      </c>
    </row>
    <row r="650" spans="1:6" ht="25.5">
      <c r="A650" s="333" t="s">
        <v>3026</v>
      </c>
      <c r="B650" s="334" t="s">
        <v>5473</v>
      </c>
      <c r="C650" s="334" t="s">
        <v>5339</v>
      </c>
      <c r="D650" s="335">
        <v>9.0000000000000006E-5</v>
      </c>
      <c r="E650" s="319"/>
      <c r="F650" s="319" t="str">
        <f>"Declarable at "&amp;D650*100&amp;"% - CAS No. "&amp;Table237[[#This Row],[CAS]]&amp;", "&amp;Table237[[#This Row],[Descriptions]]</f>
        <v>Declarable at 0.009% - CAS No. 69011-59-2, Lead alloy, dross</v>
      </c>
    </row>
    <row r="651" spans="1:6" ht="25.5">
      <c r="A651" s="333" t="s">
        <v>3027</v>
      </c>
      <c r="B651" s="334" t="s">
        <v>5474</v>
      </c>
      <c r="C651" s="334" t="s">
        <v>5339</v>
      </c>
      <c r="D651" s="335">
        <v>9.0000000000000006E-5</v>
      </c>
      <c r="E651" s="319"/>
      <c r="F651" s="319" t="str">
        <f>"Declarable at "&amp;D651*100&amp;"% - CAS No. "&amp;Table237[[#This Row],[CAS]]&amp;", "&amp;Table237[[#This Row],[Descriptions]]</f>
        <v>Declarable at 0.009% - CAS No. 69011-60-5, Lead alloy, Pb,Sn, dross</v>
      </c>
    </row>
    <row r="652" spans="1:6" ht="25.5">
      <c r="A652" s="333" t="s">
        <v>2207</v>
      </c>
      <c r="B652" s="334" t="s">
        <v>5475</v>
      </c>
      <c r="C652" s="334" t="s">
        <v>5339</v>
      </c>
      <c r="D652" s="335">
        <v>9.0000000000000006E-5</v>
      </c>
      <c r="E652" s="319"/>
      <c r="F652" s="319" t="str">
        <f>"Declarable at "&amp;D652*100&amp;"% - CAS No. "&amp;Table237[[#This Row],[CAS]]&amp;", "&amp;Table237[[#This Row],[Descriptions]]</f>
        <v>Declarable at 0.009% - CAS No. 13510-89-9, Lead antimonate</v>
      </c>
    </row>
    <row r="653" spans="1:6" ht="25.5">
      <c r="A653" s="333" t="s">
        <v>2079</v>
      </c>
      <c r="B653" s="334" t="s">
        <v>5476</v>
      </c>
      <c r="C653" s="334" t="s">
        <v>5339</v>
      </c>
      <c r="D653" s="335">
        <v>9.0000000000000006E-5</v>
      </c>
      <c r="E653" s="319"/>
      <c r="F653" s="319" t="str">
        <f>"Declarable at "&amp;D653*100&amp;"% - CAS No. "&amp;Table237[[#This Row],[CAS]]&amp;", "&amp;Table237[[#This Row],[Descriptions]]</f>
        <v>Declarable at 0.009% - CAS No. 12266-38-5, Lead antimonide</v>
      </c>
    </row>
    <row r="654" spans="1:6" ht="25.5">
      <c r="A654" s="333" t="s">
        <v>2644</v>
      </c>
      <c r="B654" s="334" t="s">
        <v>5477</v>
      </c>
      <c r="C654" s="334" t="s">
        <v>5339</v>
      </c>
      <c r="D654" s="335">
        <v>9.0000000000000006E-5</v>
      </c>
      <c r="E654" s="319"/>
      <c r="F654" s="319" t="str">
        <f>"Declarable at "&amp;D654*100&amp;"% - CAS No. "&amp;Table237[[#This Row],[CAS]]&amp;", "&amp;Table237[[#This Row],[Descriptions]]</f>
        <v>Declarable at 0.009% - CAS No. 3687-31-8, Lead arsenate</v>
      </c>
    </row>
    <row r="655" spans="1:6" ht="25.5">
      <c r="A655" s="333" t="s">
        <v>3165</v>
      </c>
      <c r="B655" s="334" t="s">
        <v>5477</v>
      </c>
      <c r="C655" s="334" t="s">
        <v>5339</v>
      </c>
      <c r="D655" s="335">
        <v>9.0000000000000006E-5</v>
      </c>
      <c r="E655" s="319"/>
      <c r="F655" s="319" t="str">
        <f>"Declarable at "&amp;D655*100&amp;"% - CAS No. "&amp;Table237[[#This Row],[CAS]]&amp;", "&amp;Table237[[#This Row],[Descriptions]]</f>
        <v>Declarable at 0.009% - CAS No. 7784-40-9, Lead arsenate</v>
      </c>
    </row>
    <row r="656" spans="1:6" ht="25.5">
      <c r="A656" s="333" t="s">
        <v>1929</v>
      </c>
      <c r="B656" s="334" t="s">
        <v>5478</v>
      </c>
      <c r="C656" s="334" t="s">
        <v>5339</v>
      </c>
      <c r="D656" s="335">
        <v>9.0000000000000006E-5</v>
      </c>
      <c r="E656" s="319"/>
      <c r="F656" s="319" t="str">
        <f>"Declarable at "&amp;D656*100&amp;"% - CAS No. "&amp;Table237[[#This Row],[CAS]]&amp;", "&amp;Table237[[#This Row],[Descriptions]]</f>
        <v>Declarable at 0.009% - CAS No. 10102-48-4, Lead arsenate (Pb3(AsO4)2)</v>
      </c>
    </row>
    <row r="657" spans="1:6" ht="25.5">
      <c r="A657" s="333" t="s">
        <v>3137</v>
      </c>
      <c r="B657" s="334" t="s">
        <v>5479</v>
      </c>
      <c r="C657" s="334" t="s">
        <v>5339</v>
      </c>
      <c r="D657" s="335">
        <v>9.0000000000000006E-5</v>
      </c>
      <c r="E657" s="319"/>
      <c r="F657" s="319" t="str">
        <f>"Declarable at "&amp;D657*100&amp;"% - CAS No. "&amp;Table237[[#This Row],[CAS]]&amp;", "&amp;Table237[[#This Row],[Descriptions]]</f>
        <v>Declarable at 0.009% - CAS No. 7645-25-2, Lead arsenate, unspecified</v>
      </c>
    </row>
    <row r="658" spans="1:6" ht="25.5">
      <c r="A658" s="333" t="s">
        <v>1911</v>
      </c>
      <c r="B658" s="334" t="s">
        <v>5480</v>
      </c>
      <c r="C658" s="334" t="s">
        <v>5339</v>
      </c>
      <c r="D658" s="335">
        <v>9.0000000000000006E-5</v>
      </c>
      <c r="E658" s="319"/>
      <c r="F658" s="319" t="str">
        <f>"Declarable at "&amp;D658*100&amp;"% - CAS No. "&amp;Table237[[#This Row],[CAS]]&amp;", "&amp;Table237[[#This Row],[Descriptions]]</f>
        <v>Declarable at 0.009% - CAS No. 10031-13-7, Lead arsenite</v>
      </c>
    </row>
    <row r="659" spans="1:6" ht="25.5">
      <c r="A659" s="333" t="s">
        <v>2186</v>
      </c>
      <c r="B659" s="334" t="s">
        <v>5481</v>
      </c>
      <c r="C659" s="334" t="s">
        <v>5339</v>
      </c>
      <c r="D659" s="335">
        <v>9.0000000000000006E-5</v>
      </c>
      <c r="E659" s="319"/>
      <c r="F659" s="319" t="str">
        <f>"Declarable at "&amp;D659*100&amp;"% - CAS No. "&amp;Table237[[#This Row],[CAS]]&amp;", "&amp;Table237[[#This Row],[Descriptions]]</f>
        <v>Declarable at 0.009% - CAS No. 13424-46-9, Lead azide</v>
      </c>
    </row>
    <row r="660" spans="1:6" ht="25.5">
      <c r="A660" s="333" t="s">
        <v>2317</v>
      </c>
      <c r="B660" s="334" t="s">
        <v>5482</v>
      </c>
      <c r="C660" s="334" t="s">
        <v>5339</v>
      </c>
      <c r="D660" s="335">
        <v>9.0000000000000006E-5</v>
      </c>
      <c r="E660" s="319"/>
      <c r="F660" s="319" t="str">
        <f>"Declarable at "&amp;D660*100&amp;"% - CAS No. "&amp;Table237[[#This Row],[CAS]]&amp;", "&amp;Table237[[#This Row],[Descriptions]]</f>
        <v>Declarable at 0.009% - CAS No. 15907-04-7, Lead benzoate</v>
      </c>
    </row>
    <row r="661" spans="1:6" ht="25.5">
      <c r="A661" s="333" t="s">
        <v>2844</v>
      </c>
      <c r="B661" s="334" t="s">
        <v>5483</v>
      </c>
      <c r="C661" s="334" t="s">
        <v>5339</v>
      </c>
      <c r="D661" s="335">
        <v>9.0000000000000006E-5</v>
      </c>
      <c r="E661" s="319"/>
      <c r="F661" s="319" t="str">
        <f>"Declarable at "&amp;D661*100&amp;"% - CAS No. "&amp;Table237[[#This Row],[CAS]]&amp;", "&amp;Table237[[#This Row],[Descriptions]]</f>
        <v>Declarable at 0.009% - CAS No. 58405-97-3, Lead bis(12-hydroxystearate)</v>
      </c>
    </row>
    <row r="662" spans="1:6" ht="25.5">
      <c r="A662" s="333" t="s">
        <v>3346</v>
      </c>
      <c r="B662" s="334" t="s">
        <v>5484</v>
      </c>
      <c r="C662" s="334" t="s">
        <v>5339</v>
      </c>
      <c r="D662" s="335">
        <v>9.0000000000000006E-5</v>
      </c>
      <c r="E662" s="319"/>
      <c r="F662" s="319" t="str">
        <f>"Declarable at "&amp;D662*100&amp;"% - CAS No. "&amp;Table237[[#This Row],[CAS]]&amp;", "&amp;Table237[[#This Row],[Descriptions]]</f>
        <v>Declarable at 0.009% - CAS No. 93840-04-1, Lead bis(2-ethylhexanolate)</v>
      </c>
    </row>
    <row r="663" spans="1:6" ht="25.5">
      <c r="A663" s="333" t="s">
        <v>2627</v>
      </c>
      <c r="B663" s="334" t="s">
        <v>5485</v>
      </c>
      <c r="C663" s="334" t="s">
        <v>5339</v>
      </c>
      <c r="D663" s="335">
        <v>9.0000000000000006E-5</v>
      </c>
      <c r="E663" s="319"/>
      <c r="F663" s="319" t="str">
        <f>"Declarable at "&amp;D663*100&amp;"% - CAS No. "&amp;Table237[[#This Row],[CAS]]&amp;", "&amp;Table237[[#This Row],[Descriptions]]</f>
        <v>Declarable at 0.009% - CAS No. 35837-70-8, Lead bis(3,5,5-trimethylhexanoate)</v>
      </c>
    </row>
    <row r="664" spans="1:6" ht="25.5">
      <c r="A664" s="333" t="s">
        <v>3242</v>
      </c>
      <c r="B664" s="334" t="s">
        <v>5486</v>
      </c>
      <c r="C664" s="334" t="s">
        <v>5339</v>
      </c>
      <c r="D664" s="335">
        <v>9.0000000000000006E-5</v>
      </c>
      <c r="E664" s="319"/>
      <c r="F664" s="319" t="str">
        <f>"Declarable at "&amp;D664*100&amp;"% - CAS No. "&amp;Table237[[#This Row],[CAS]]&amp;", "&amp;Table237[[#This Row],[Descriptions]]</f>
        <v>Declarable at 0.009% - CAS No. 85392-78-5, Lead bis(5-oxo-DL-prolinate)</v>
      </c>
    </row>
    <row r="665" spans="1:6" ht="25.5">
      <c r="A665" s="333" t="s">
        <v>3241</v>
      </c>
      <c r="B665" s="334" t="s">
        <v>5487</v>
      </c>
      <c r="C665" s="334" t="s">
        <v>5339</v>
      </c>
      <c r="D665" s="335">
        <v>9.0000000000000006E-5</v>
      </c>
      <c r="E665" s="319"/>
      <c r="F665" s="319" t="str">
        <f>"Declarable at "&amp;D665*100&amp;"% - CAS No. "&amp;Table237[[#This Row],[CAS]]&amp;", "&amp;Table237[[#This Row],[Descriptions]]</f>
        <v>Declarable at 0.009% - CAS No. 85392-77-4, Lead bis(5-oxo-L-prolinate)</v>
      </c>
    </row>
    <row r="666" spans="1:6" ht="25.5">
      <c r="A666" s="333" t="s">
        <v>2791</v>
      </c>
      <c r="B666" s="334" t="s">
        <v>5488</v>
      </c>
      <c r="C666" s="334" t="s">
        <v>5339</v>
      </c>
      <c r="D666" s="335">
        <v>9.0000000000000006E-5</v>
      </c>
      <c r="E666" s="319"/>
      <c r="F666" s="319" t="str">
        <f>"Declarable at "&amp;D666*100&amp;"% - CAS No. "&amp;Table237[[#This Row],[CAS]]&amp;", "&amp;Table237[[#This Row],[Descriptions]]</f>
        <v>Declarable at 0.009% - CAS No. 52847-85-5, Lead bis(isononanoate)</v>
      </c>
    </row>
    <row r="667" spans="1:6" ht="25.5">
      <c r="A667" s="333" t="s">
        <v>3356</v>
      </c>
      <c r="B667" s="334" t="s">
        <v>5489</v>
      </c>
      <c r="C667" s="334" t="s">
        <v>5339</v>
      </c>
      <c r="D667" s="335">
        <v>9.0000000000000006E-5</v>
      </c>
      <c r="E667" s="319"/>
      <c r="F667" s="319" t="str">
        <f>"Declarable at "&amp;D667*100&amp;"% - CAS No. "&amp;Table237[[#This Row],[CAS]]&amp;", "&amp;Table237[[#This Row],[Descriptions]]</f>
        <v>Declarable at 0.009% - CAS No. 93965-29-8, Lead bis(isoundecanoate)</v>
      </c>
    </row>
    <row r="668" spans="1:6" ht="25.5">
      <c r="A668" s="333" t="s">
        <v>3072</v>
      </c>
      <c r="B668" s="334" t="s">
        <v>5490</v>
      </c>
      <c r="C668" s="334" t="s">
        <v>5339</v>
      </c>
      <c r="D668" s="335">
        <v>9.0000000000000006E-5</v>
      </c>
      <c r="E668" s="319"/>
      <c r="F668" s="319" t="str">
        <f>"Declarable at "&amp;D668*100&amp;"% - CAS No. "&amp;Table237[[#This Row],[CAS]]&amp;", "&amp;Table237[[#This Row],[Descriptions]]</f>
        <v>Declarable at 0.009% - CAS No. 72586-00-6, Lead bis(nonylphenolate)</v>
      </c>
    </row>
    <row r="669" spans="1:6" ht="25.5">
      <c r="A669" s="333" t="s">
        <v>2686</v>
      </c>
      <c r="B669" s="334" t="s">
        <v>5491</v>
      </c>
      <c r="C669" s="334" t="s">
        <v>5339</v>
      </c>
      <c r="D669" s="335">
        <v>9.0000000000000006E-5</v>
      </c>
      <c r="E669" s="319"/>
      <c r="F669" s="319" t="str">
        <f>"Declarable at "&amp;D669*100&amp;"% - CAS No. "&amp;Table237[[#This Row],[CAS]]&amp;", "&amp;Table237[[#This Row],[Descriptions]]</f>
        <v>Declarable at 0.009% - CAS No. 41556-46-1, Lead bis(piperidine-1-carbodithioate)</v>
      </c>
    </row>
    <row r="670" spans="1:6" ht="25.5">
      <c r="A670" s="333" t="s">
        <v>3223</v>
      </c>
      <c r="B670" s="334" t="s">
        <v>5492</v>
      </c>
      <c r="C670" s="334" t="s">
        <v>5339</v>
      </c>
      <c r="D670" s="335">
        <v>9.0000000000000006E-5</v>
      </c>
      <c r="E670" s="319"/>
      <c r="F670" s="319" t="str">
        <f>"Declarable at "&amp;D670*100&amp;"% - CAS No. "&amp;Table237[[#This Row],[CAS]]&amp;", "&amp;Table237[[#This Row],[Descriptions]]</f>
        <v>Declarable at 0.009% - CAS No. 84394-98-9, Lead bis(p-octylphenolate)</v>
      </c>
    </row>
    <row r="671" spans="1:6" ht="25.5">
      <c r="A671" s="333" t="s">
        <v>3249</v>
      </c>
      <c r="B671" s="334" t="s">
        <v>5493</v>
      </c>
      <c r="C671" s="334" t="s">
        <v>5339</v>
      </c>
      <c r="D671" s="335">
        <v>9.0000000000000006E-5</v>
      </c>
      <c r="E671" s="319"/>
      <c r="F671" s="319" t="str">
        <f>"Declarable at "&amp;D671*100&amp;"% - CAS No. "&amp;Table237[[#This Row],[CAS]]&amp;", "&amp;Table237[[#This Row],[Descriptions]]</f>
        <v>Declarable at 0.009% - CAS No. 85865-91-4, Lead bis(tetracosylbenzenesulphonate)</v>
      </c>
    </row>
    <row r="672" spans="1:6" ht="25.5">
      <c r="A672" s="333" t="s">
        <v>3357</v>
      </c>
      <c r="B672" s="334" t="s">
        <v>5494</v>
      </c>
      <c r="C672" s="334" t="s">
        <v>5339</v>
      </c>
      <c r="D672" s="335">
        <v>9.0000000000000006E-5</v>
      </c>
      <c r="E672" s="319"/>
      <c r="F672" s="319" t="str">
        <f>"Declarable at "&amp;D672*100&amp;"% - CAS No. "&amp;Table237[[#This Row],[CAS]]&amp;", "&amp;Table237[[#This Row],[Descriptions]]</f>
        <v>Declarable at 0.009% - CAS No. 93966-37-1, Lead bis(tricosanoate)</v>
      </c>
    </row>
    <row r="673" spans="1:6" ht="25.5">
      <c r="A673" s="333" t="s">
        <v>3250</v>
      </c>
      <c r="B673" s="334" t="s">
        <v>5495</v>
      </c>
      <c r="C673" s="334" t="s">
        <v>5339</v>
      </c>
      <c r="D673" s="335">
        <v>9.0000000000000006E-5</v>
      </c>
      <c r="E673" s="319"/>
      <c r="F673" s="319" t="str">
        <f>"Declarable at "&amp;D673*100&amp;"% - CAS No. "&amp;Table237[[#This Row],[CAS]]&amp;", "&amp;Table237[[#This Row],[Descriptions]]</f>
        <v>Declarable at 0.009% - CAS No. 85865-92-5, Lead bis[didodecylbenzenesulphonate]</v>
      </c>
    </row>
    <row r="674" spans="1:6" ht="25.5">
      <c r="A674" s="333" t="s">
        <v>2266</v>
      </c>
      <c r="B674" s="334" t="s">
        <v>5496</v>
      </c>
      <c r="C674" s="334" t="s">
        <v>5339</v>
      </c>
      <c r="D674" s="335">
        <v>9.0000000000000006E-5</v>
      </c>
      <c r="E674" s="319"/>
      <c r="F674" s="319" t="str">
        <f>"Declarable at "&amp;D674*100&amp;"% - CAS No. "&amp;Table237[[#This Row],[CAS]]&amp;", "&amp;Table237[[#This Row],[Descriptions]]</f>
        <v>Declarable at 0.009% - CAS No. 14720-53-7, Lead borate</v>
      </c>
    </row>
    <row r="675" spans="1:6" ht="25.5">
      <c r="A675" s="333" t="s">
        <v>2681</v>
      </c>
      <c r="B675" s="334" t="s">
        <v>5497</v>
      </c>
      <c r="C675" s="334" t="s">
        <v>5339</v>
      </c>
      <c r="D675" s="335">
        <v>9.0000000000000006E-5</v>
      </c>
      <c r="E675" s="319"/>
      <c r="F675" s="319" t="str">
        <f>"Declarable at "&amp;D675*100&amp;"% - CAS No. "&amp;Table237[[#This Row],[CAS]]&amp;", "&amp;Table237[[#This Row],[Descriptions]]</f>
        <v>Declarable at 0.009% - CAS No. 41453-50-3, Lead b-resorcylate</v>
      </c>
    </row>
    <row r="676" spans="1:6" ht="25.5">
      <c r="A676" s="333" t="s">
        <v>1915</v>
      </c>
      <c r="B676" s="334" t="s">
        <v>5498</v>
      </c>
      <c r="C676" s="334" t="s">
        <v>5339</v>
      </c>
      <c r="D676" s="335">
        <v>9.0000000000000006E-5</v>
      </c>
      <c r="E676" s="319"/>
      <c r="F676" s="319" t="str">
        <f>"Declarable at "&amp;D676*100&amp;"% - CAS No. "&amp;Table237[[#This Row],[CAS]]&amp;", "&amp;Table237[[#This Row],[Descriptions]]</f>
        <v>Declarable at 0.009% - CAS No. 10031-22-8, Lead bromide (PbBr2)</v>
      </c>
    </row>
    <row r="677" spans="1:6" ht="25.5">
      <c r="A677" s="333" t="s">
        <v>2882</v>
      </c>
      <c r="B677" s="334" t="s">
        <v>5499</v>
      </c>
      <c r="C677" s="334" t="s">
        <v>5339</v>
      </c>
      <c r="D677" s="335">
        <v>9.0000000000000006E-5</v>
      </c>
      <c r="E677" s="319"/>
      <c r="F677" s="319" t="str">
        <f>"Declarable at "&amp;D677*100&amp;"% - CAS No. "&amp;Table237[[#This Row],[CAS]]&amp;", "&amp;Table237[[#This Row],[Descriptions]]</f>
        <v>Declarable at 0.009% - CAS No. 598-63-0, Lead carbonate</v>
      </c>
    </row>
    <row r="678" spans="1:6" ht="25.5">
      <c r="A678" s="333" t="s">
        <v>2140</v>
      </c>
      <c r="B678" s="334" t="s">
        <v>5500</v>
      </c>
      <c r="C678" s="334" t="s">
        <v>5339</v>
      </c>
      <c r="D678" s="335">
        <v>9.0000000000000006E-5</v>
      </c>
      <c r="E678" s="319"/>
      <c r="F678" s="319" t="str">
        <f>"Declarable at "&amp;D678*100&amp;"% - CAS No. "&amp;Table237[[#This Row],[CAS]]&amp;", "&amp;Table237[[#This Row],[Descriptions]]</f>
        <v>Declarable at 0.009% - CAS No. 1319-46-6, Lead carbonate hydroxide</v>
      </c>
    </row>
    <row r="679" spans="1:6" ht="25.5">
      <c r="A679" s="333" t="s">
        <v>3146</v>
      </c>
      <c r="B679" s="334" t="s">
        <v>5501</v>
      </c>
      <c r="C679" s="334" t="s">
        <v>5339</v>
      </c>
      <c r="D679" s="335">
        <v>9.0000000000000006E-5</v>
      </c>
      <c r="E679" s="319"/>
      <c r="F679" s="319" t="str">
        <f>"Declarable at "&amp;D679*100&amp;"% - CAS No. "&amp;Table237[[#This Row],[CAS]]&amp;", "&amp;Table237[[#This Row],[Descriptions]]</f>
        <v>Declarable at 0.009% - CAS No. 7758-95-4, Lead chloride</v>
      </c>
    </row>
    <row r="680" spans="1:6" ht="25.5">
      <c r="A680" s="333" t="s">
        <v>2101</v>
      </c>
      <c r="B680" s="334" t="s">
        <v>5502</v>
      </c>
      <c r="C680" s="334" t="s">
        <v>5339</v>
      </c>
      <c r="D680" s="335">
        <v>9.0000000000000006E-5</v>
      </c>
      <c r="E680" s="319"/>
      <c r="F680" s="319" t="str">
        <f>"Declarable at "&amp;D680*100&amp;"% - CAS No. "&amp;Table237[[#This Row],[CAS]]&amp;", "&amp;Table237[[#This Row],[Descriptions]]</f>
        <v>Declarable at 0.009% - CAS No. 12612-47-4, Lead chloride (V.A.N.)</v>
      </c>
    </row>
    <row r="681" spans="1:6" ht="25.5">
      <c r="A681" s="333" t="s">
        <v>2074</v>
      </c>
      <c r="B681" s="334" t="s">
        <v>5503</v>
      </c>
      <c r="C681" s="334" t="s">
        <v>5339</v>
      </c>
      <c r="D681" s="335">
        <v>9.0000000000000006E-5</v>
      </c>
      <c r="E681" s="319"/>
      <c r="F681" s="319" t="str">
        <f>"Declarable at "&amp;D681*100&amp;"% - CAS No. "&amp;Table237[[#This Row],[CAS]]&amp;", "&amp;Table237[[#This Row],[Descriptions]]</f>
        <v>Declarable at 0.009% - CAS No. 12205-72-0, Lead chloride oxide</v>
      </c>
    </row>
    <row r="682" spans="1:6" ht="25.5">
      <c r="A682" s="333" t="s">
        <v>3147</v>
      </c>
      <c r="B682" s="334" t="s">
        <v>5504</v>
      </c>
      <c r="C682" s="334" t="s">
        <v>5339</v>
      </c>
      <c r="D682" s="335">
        <v>9.0000000000000006E-5</v>
      </c>
      <c r="E682" s="319"/>
      <c r="F682" s="319" t="str">
        <f>"Declarable at "&amp;D682*100&amp;"% - CAS No. "&amp;Table237[[#This Row],[CAS]]&amp;", "&amp;Table237[[#This Row],[Descriptions]]</f>
        <v>Declarable at 0.009% - CAS No. 7758-97-6, Lead chromate</v>
      </c>
    </row>
    <row r="683" spans="1:6" ht="25.5">
      <c r="A683" s="333" t="s">
        <v>2366</v>
      </c>
      <c r="B683" s="334" t="s">
        <v>5505</v>
      </c>
      <c r="C683" s="334" t="s">
        <v>5339</v>
      </c>
      <c r="D683" s="335">
        <v>9.0000000000000006E-5</v>
      </c>
      <c r="E683" s="319"/>
      <c r="F683" s="319" t="str">
        <f>"Declarable at "&amp;D683*100&amp;"% - CAS No. "&amp;Table237[[#This Row],[CAS]]&amp;", "&amp;Table237[[#This Row],[Descriptions]]</f>
        <v>Declarable at 0.009% - CAS No. 18454-12-1, Lead chromate oxide</v>
      </c>
    </row>
    <row r="684" spans="1:6" ht="25.5">
      <c r="A684" s="333" t="s">
        <v>2004</v>
      </c>
      <c r="B684" s="334" t="s">
        <v>5506</v>
      </c>
      <c r="C684" s="334" t="s">
        <v>5339</v>
      </c>
      <c r="D684" s="335">
        <v>9.0000000000000006E-5</v>
      </c>
      <c r="E684" s="319"/>
      <c r="F684" s="319" t="str">
        <f>"Declarable at "&amp;D684*100&amp;"% - CAS No. "&amp;Table237[[#This Row],[CAS]]&amp;", "&amp;Table237[[#This Row],[Descriptions]]</f>
        <v>Declarable at 0.009% - CAS No. 11113-70-5, Lead chromate silicate</v>
      </c>
    </row>
    <row r="685" spans="1:6" ht="25.5">
      <c r="A685" s="333" t="s">
        <v>3025</v>
      </c>
      <c r="B685" s="334" t="s">
        <v>5507</v>
      </c>
      <c r="C685" s="334" t="s">
        <v>5339</v>
      </c>
      <c r="D685" s="335">
        <v>9.0000000000000006E-5</v>
      </c>
      <c r="E685" s="319"/>
      <c r="F685" s="319" t="str">
        <f>"Declarable at "&amp;D685*100&amp;"% - CAS No. "&amp;Table237[[#This Row],[CAS]]&amp;", "&amp;Table237[[#This Row],[Descriptions]]</f>
        <v>Declarable at 0.009% - CAS No. 69011-07-0, Lead chromate silicate (Pb3(CrO4)(SiO4))</v>
      </c>
    </row>
    <row r="686" spans="1:6" ht="25.5">
      <c r="A686" s="333" t="s">
        <v>2781</v>
      </c>
      <c r="B686" s="334" t="s">
        <v>5302</v>
      </c>
      <c r="C686" s="334" t="s">
        <v>5339</v>
      </c>
      <c r="D686" s="335">
        <v>9.0000000000000006E-5</v>
      </c>
      <c r="E686" s="319"/>
      <c r="F686" s="319" t="str">
        <f>"Declarable at "&amp;D686*100&amp;"% - CAS No. "&amp;Table237[[#This Row],[CAS]]&amp;", "&amp;Table237[[#This Row],[Descriptions]]</f>
        <v>Declarable at 0.009% - CAS No. 51899-02-6, Lead chromate sulfate (Pb9(CrO4)5(SO4)4)</v>
      </c>
    </row>
    <row r="687" spans="1:6" ht="25.5">
      <c r="A687" s="333" t="s">
        <v>2410</v>
      </c>
      <c r="B687" s="334" t="s">
        <v>5508</v>
      </c>
      <c r="C687" s="334" t="s">
        <v>5339</v>
      </c>
      <c r="D687" s="335">
        <v>9.0000000000000006E-5</v>
      </c>
      <c r="E687" s="319"/>
      <c r="F687" s="319" t="str">
        <f>"Declarable at "&amp;D687*100&amp;"% - CAS No. "&amp;Table237[[#This Row],[CAS]]&amp;", "&amp;Table237[[#This Row],[Descriptions]]</f>
        <v>Declarable at 0.009% - CAS No. 20890-10-2, Lead cyanamidate</v>
      </c>
    </row>
    <row r="688" spans="1:6" ht="25.5">
      <c r="A688" s="333" t="s">
        <v>2409</v>
      </c>
      <c r="B688" s="334" t="s">
        <v>5509</v>
      </c>
      <c r="C688" s="334" t="s">
        <v>5339</v>
      </c>
      <c r="D688" s="335">
        <v>9.0000000000000006E-5</v>
      </c>
      <c r="E688" s="319"/>
      <c r="F688" s="319" t="str">
        <f>"Declarable at "&amp;D688*100&amp;"% - CAS No. "&amp;Table237[[#This Row],[CAS]]&amp;", "&amp;Table237[[#This Row],[Descriptions]]</f>
        <v>Declarable at 0.009% - CAS No. 20837-86-9, Lead cyanamide</v>
      </c>
    </row>
    <row r="689" spans="1:6" ht="25.5">
      <c r="A689" s="333" t="s">
        <v>2605</v>
      </c>
      <c r="B689" s="334" t="s">
        <v>5509</v>
      </c>
      <c r="C689" s="334" t="s">
        <v>5339</v>
      </c>
      <c r="D689" s="335">
        <v>9.0000000000000006E-5</v>
      </c>
      <c r="E689" s="319"/>
      <c r="F689" s="319" t="str">
        <f>"Declarable at "&amp;D689*100&amp;"% - CAS No. "&amp;Table237[[#This Row],[CAS]]&amp;", "&amp;Table237[[#This Row],[Descriptions]]</f>
        <v>Declarable at 0.009% - CAS No. 35112-70-0, Lead cyanamide</v>
      </c>
    </row>
    <row r="690" spans="1:6" ht="25.5">
      <c r="A690" s="333" t="s">
        <v>2867</v>
      </c>
      <c r="B690" s="334" t="s">
        <v>5510</v>
      </c>
      <c r="C690" s="334" t="s">
        <v>5339</v>
      </c>
      <c r="D690" s="335">
        <v>9.0000000000000006E-5</v>
      </c>
      <c r="E690" s="319"/>
      <c r="F690" s="319" t="str">
        <f>"Declarable at "&amp;D690*100&amp;"% - CAS No. "&amp;Table237[[#This Row],[CAS]]&amp;", "&amp;Table237[[#This Row],[Descriptions]]</f>
        <v>Declarable at 0.009% - CAS No. 592-05-2, Lead cyanide</v>
      </c>
    </row>
    <row r="691" spans="1:6" ht="25.5">
      <c r="A691" s="333" t="s">
        <v>3256</v>
      </c>
      <c r="B691" s="334" t="s">
        <v>5511</v>
      </c>
      <c r="C691" s="334" t="s">
        <v>5339</v>
      </c>
      <c r="D691" s="335">
        <v>9.0000000000000006E-5</v>
      </c>
      <c r="E691" s="319"/>
      <c r="F691" s="319" t="str">
        <f>"Declarable at "&amp;D691*100&amp;"% - CAS No. "&amp;Table237[[#This Row],[CAS]]&amp;", "&amp;Table237[[#This Row],[Descriptions]]</f>
        <v>Declarable at 0.009% - CAS No. 873-54-1, Lead dibenzoate</v>
      </c>
    </row>
    <row r="692" spans="1:6" ht="25.5">
      <c r="A692" s="333" t="s">
        <v>2595</v>
      </c>
      <c r="B692" s="334" t="s">
        <v>5512</v>
      </c>
      <c r="C692" s="334" t="s">
        <v>5339</v>
      </c>
      <c r="D692" s="335">
        <v>9.0000000000000006E-5</v>
      </c>
      <c r="E692" s="319"/>
      <c r="F692" s="319" t="str">
        <f>"Declarable at "&amp;D692*100&amp;"% - CAS No. "&amp;Table237[[#This Row],[CAS]]&amp;", "&amp;Table237[[#This Row],[Descriptions]]</f>
        <v>Declarable at 0.009% - CAS No. 34018-28-5, Lead dibromate</v>
      </c>
    </row>
    <row r="693" spans="1:6" ht="25.5">
      <c r="A693" s="333" t="s">
        <v>2944</v>
      </c>
      <c r="B693" s="334" t="s">
        <v>5513</v>
      </c>
      <c r="C693" s="334" t="s">
        <v>5339</v>
      </c>
      <c r="D693" s="335">
        <v>9.0000000000000006E-5</v>
      </c>
      <c r="E693" s="319"/>
      <c r="F693" s="319" t="str">
        <f>"Declarable at "&amp;D693*100&amp;"% - CAS No. "&amp;Table237[[#This Row],[CAS]]&amp;", "&amp;Table237[[#This Row],[Descriptions]]</f>
        <v>Declarable at 0.009% - CAS No. 65119-94-0, Lead dibutanolate</v>
      </c>
    </row>
    <row r="694" spans="1:6" ht="25.5">
      <c r="A694" s="333" t="s">
        <v>3209</v>
      </c>
      <c r="B694" s="334" t="s">
        <v>5514</v>
      </c>
      <c r="C694" s="334" t="s">
        <v>5339</v>
      </c>
      <c r="D694" s="335">
        <v>9.0000000000000006E-5</v>
      </c>
      <c r="E694" s="319"/>
      <c r="F694" s="319" t="str">
        <f>"Declarable at "&amp;D694*100&amp;"% - CAS No. "&amp;Table237[[#This Row],[CAS]]&amp;", "&amp;Table237[[#This Row],[Descriptions]]</f>
        <v>Declarable at 0.009% - CAS No. 819-73-8, Lead dibutyrate</v>
      </c>
    </row>
    <row r="695" spans="1:6" ht="25.5">
      <c r="A695" s="333" t="s">
        <v>2532</v>
      </c>
      <c r="B695" s="334" t="s">
        <v>5515</v>
      </c>
      <c r="C695" s="334" t="s">
        <v>5339</v>
      </c>
      <c r="D695" s="335">
        <v>9.0000000000000006E-5</v>
      </c>
      <c r="E695" s="319"/>
      <c r="F695" s="319" t="str">
        <f>"Declarable at "&amp;D695*100&amp;"% - CAS No. "&amp;Table237[[#This Row],[CAS]]&amp;", "&amp;Table237[[#This Row],[Descriptions]]</f>
        <v>Declarable at 0.009% - CAS No. 29597-84-0, Lead didocosanoate</v>
      </c>
    </row>
    <row r="696" spans="1:6" ht="25.5">
      <c r="A696" s="333" t="s">
        <v>2306</v>
      </c>
      <c r="B696" s="334" t="s">
        <v>5516</v>
      </c>
      <c r="C696" s="334" t="s">
        <v>5339</v>
      </c>
      <c r="D696" s="335">
        <v>9.0000000000000006E-5</v>
      </c>
      <c r="E696" s="319"/>
      <c r="F696" s="319" t="str">
        <f>"Declarable at "&amp;D696*100&amp;"% - CAS No. "&amp;Table237[[#This Row],[CAS]]&amp;", "&amp;Table237[[#This Row],[Descriptions]]</f>
        <v>Declarable at 0.009% - CAS No. 15773-53-2, Lead dihexanoate</v>
      </c>
    </row>
    <row r="697" spans="1:6" ht="25.5">
      <c r="A697" s="333" t="s">
        <v>2372</v>
      </c>
      <c r="B697" s="334" t="s">
        <v>5517</v>
      </c>
      <c r="C697" s="334" t="s">
        <v>5339</v>
      </c>
      <c r="D697" s="335">
        <v>9.0000000000000006E-5</v>
      </c>
      <c r="E697" s="319"/>
      <c r="F697" s="319" t="str">
        <f>"Declarable at "&amp;D697*100&amp;"% - CAS No. "&amp;Table237[[#This Row],[CAS]]&amp;", "&amp;Table237[[#This Row],[Descriptions]]</f>
        <v>Declarable at 0.009% - CAS No. 18917-82-3, Lead dilactate</v>
      </c>
    </row>
    <row r="698" spans="1:6" ht="25.5">
      <c r="A698" s="333" t="s">
        <v>2588</v>
      </c>
      <c r="B698" s="334" t="s">
        <v>5518</v>
      </c>
      <c r="C698" s="334" t="s">
        <v>5339</v>
      </c>
      <c r="D698" s="335">
        <v>9.0000000000000006E-5</v>
      </c>
      <c r="E698" s="319"/>
      <c r="F698" s="319" t="str">
        <f>"Declarable at "&amp;D698*100&amp;"% - CAS No. "&amp;Table237[[#This Row],[CAS]]&amp;", "&amp;Table237[[#This Row],[Descriptions]]</f>
        <v>Declarable at 0.009% - CAS No. 33627-12-2, Lead dilinoleate</v>
      </c>
    </row>
    <row r="699" spans="1:6" ht="25.5">
      <c r="A699" s="333" t="s">
        <v>2375</v>
      </c>
      <c r="B699" s="334" t="s">
        <v>5519</v>
      </c>
      <c r="C699" s="334" t="s">
        <v>5339</v>
      </c>
      <c r="D699" s="335">
        <v>9.0000000000000006E-5</v>
      </c>
      <c r="E699" s="319"/>
      <c r="F699" s="319" t="str">
        <f>"Declarable at "&amp;D699*100&amp;"% - CAS No. "&amp;Table237[[#This Row],[CAS]]&amp;", "&amp;Table237[[#This Row],[Descriptions]]</f>
        <v>Declarable at 0.009% - CAS No. 19010-66-3, Lead dimethyldithiocarbamate</v>
      </c>
    </row>
    <row r="700" spans="1:6" ht="25.5">
      <c r="A700" s="333" t="s">
        <v>2564</v>
      </c>
      <c r="B700" s="334" t="s">
        <v>5520</v>
      </c>
      <c r="C700" s="334" t="s">
        <v>5339</v>
      </c>
      <c r="D700" s="335">
        <v>9.0000000000000006E-5</v>
      </c>
      <c r="E700" s="319"/>
      <c r="F700" s="319" t="str">
        <f>"Declarable at "&amp;D700*100&amp;"% - CAS No. "&amp;Table237[[#This Row],[CAS]]&amp;", "&amp;Table237[[#This Row],[Descriptions]]</f>
        <v>Declarable at 0.009% - CAS No. 32112-52-0, Lead dimyristate</v>
      </c>
    </row>
    <row r="701" spans="1:6" ht="25.5">
      <c r="A701" s="333" t="s">
        <v>2308</v>
      </c>
      <c r="B701" s="334" t="s">
        <v>5521</v>
      </c>
      <c r="C701" s="334" t="s">
        <v>5339</v>
      </c>
      <c r="D701" s="335">
        <v>9.0000000000000006E-5</v>
      </c>
      <c r="E701" s="319"/>
      <c r="F701" s="319" t="str">
        <f>"Declarable at "&amp;D701*100&amp;"% - CAS No. "&amp;Table237[[#This Row],[CAS]]&amp;", "&amp;Table237[[#This Row],[Descriptions]]</f>
        <v>Declarable at 0.009% - CAS No. 15773-56-5, Lead dipalmitate</v>
      </c>
    </row>
    <row r="702" spans="1:6" ht="25.5">
      <c r="A702" s="333" t="s">
        <v>1955</v>
      </c>
      <c r="B702" s="334" t="s">
        <v>5522</v>
      </c>
      <c r="C702" s="334" t="s">
        <v>5339</v>
      </c>
      <c r="D702" s="335">
        <v>9.0000000000000006E-5</v>
      </c>
      <c r="E702" s="319"/>
      <c r="F702" s="319" t="str">
        <f>"Declarable at "&amp;D702*100&amp;"% - CAS No. "&amp;Table237[[#This Row],[CAS]]&amp;", "&amp;Table237[[#This Row],[Descriptions]]</f>
        <v>Declarable at 0.009% - CAS No. 10294-58-3, Lead diphosphinate</v>
      </c>
    </row>
    <row r="703" spans="1:6" ht="25.5">
      <c r="A703" s="333" t="s">
        <v>2943</v>
      </c>
      <c r="B703" s="334" t="s">
        <v>5523</v>
      </c>
      <c r="C703" s="334" t="s">
        <v>5339</v>
      </c>
      <c r="D703" s="335">
        <v>9.0000000000000006E-5</v>
      </c>
      <c r="E703" s="319"/>
      <c r="F703" s="319" t="str">
        <f>"Declarable at "&amp;D703*100&amp;"% - CAS No. "&amp;Table237[[#This Row],[CAS]]&amp;", "&amp;Table237[[#This Row],[Descriptions]]</f>
        <v>Declarable at 0.009% - CAS No. 6477-64-1, Lead dipicrate</v>
      </c>
    </row>
    <row r="704" spans="1:6" ht="25.5">
      <c r="A704" s="333" t="s">
        <v>3203</v>
      </c>
      <c r="B704" s="334" t="s">
        <v>5524</v>
      </c>
      <c r="C704" s="334" t="s">
        <v>5339</v>
      </c>
      <c r="D704" s="335">
        <v>9.0000000000000006E-5</v>
      </c>
      <c r="E704" s="319"/>
      <c r="F704" s="319" t="str">
        <f>"Declarable at "&amp;D704*100&amp;"% - CAS No. "&amp;Table237[[#This Row],[CAS]]&amp;", "&amp;Table237[[#This Row],[Descriptions]]</f>
        <v>Declarable at 0.009% - CAS No. 814-70-0, Lead dipropionate</v>
      </c>
    </row>
    <row r="705" spans="1:6" ht="25.5">
      <c r="A705" s="333" t="s">
        <v>2219</v>
      </c>
      <c r="B705" s="334" t="s">
        <v>5525</v>
      </c>
      <c r="C705" s="334" t="s">
        <v>5339</v>
      </c>
      <c r="D705" s="335">
        <v>9.0000000000000006E-5</v>
      </c>
      <c r="E705" s="319"/>
      <c r="F705" s="319" t="str">
        <f>"Declarable at "&amp;D705*100&amp;"% - CAS No. "&amp;Table237[[#This Row],[CAS]]&amp;", "&amp;Table237[[#This Row],[Descriptions]]</f>
        <v>Declarable at 0.009% - CAS No. 13767-78-7, Lead disulphamidate</v>
      </c>
    </row>
    <row r="706" spans="1:6" ht="25.5">
      <c r="A706" s="333" t="s">
        <v>2066</v>
      </c>
      <c r="B706" s="334" t="s">
        <v>5526</v>
      </c>
      <c r="C706" s="334" t="s">
        <v>5339</v>
      </c>
      <c r="D706" s="335">
        <v>9.0000000000000006E-5</v>
      </c>
      <c r="E706" s="319"/>
      <c r="F706" s="319" t="str">
        <f>"Declarable at "&amp;D706*100&amp;"% - CAS No. "&amp;Table237[[#This Row],[CAS]]&amp;", "&amp;Table237[[#This Row],[Descriptions]]</f>
        <v>Declarable at 0.009% - CAS No. 12137-74-5, Lead disulphide</v>
      </c>
    </row>
    <row r="707" spans="1:6" ht="25.5">
      <c r="A707" s="333" t="s">
        <v>3366</v>
      </c>
      <c r="B707" s="334" t="s">
        <v>5527</v>
      </c>
      <c r="C707" s="334" t="s">
        <v>5339</v>
      </c>
      <c r="D707" s="335">
        <v>9.0000000000000006E-5</v>
      </c>
      <c r="E707" s="319"/>
      <c r="F707" s="319" t="str">
        <f>"Declarable at "&amp;D707*100&amp;"% - CAS No. "&amp;Table237[[#This Row],[CAS]]&amp;", "&amp;Table237[[#This Row],[Descriptions]]</f>
        <v>Declarable at 0.009% - CAS No. 94232-40-3, Lead diundec-10-enoate</v>
      </c>
    </row>
    <row r="708" spans="1:6" ht="25.5">
      <c r="A708" s="333" t="s">
        <v>2222</v>
      </c>
      <c r="B708" s="334" t="s">
        <v>5528</v>
      </c>
      <c r="C708" s="334" t="s">
        <v>5339</v>
      </c>
      <c r="D708" s="335">
        <v>9.0000000000000006E-5</v>
      </c>
      <c r="E708" s="319"/>
      <c r="F708" s="319" t="str">
        <f>"Declarable at "&amp;D708*100&amp;"% - CAS No. "&amp;Table237[[#This Row],[CAS]]&amp;", "&amp;Table237[[#This Row],[Descriptions]]</f>
        <v>Declarable at 0.009% - CAS No. 13814-96-5, Lead fluoborate</v>
      </c>
    </row>
    <row r="709" spans="1:6" ht="25.5">
      <c r="A709" s="333" t="s">
        <v>3160</v>
      </c>
      <c r="B709" s="334" t="s">
        <v>5529</v>
      </c>
      <c r="C709" s="334" t="s">
        <v>5339</v>
      </c>
      <c r="D709" s="335">
        <v>9.0000000000000006E-5</v>
      </c>
      <c r="E709" s="319"/>
      <c r="F709" s="319" t="str">
        <f>"Declarable at "&amp;D709*100&amp;"% - CAS No. "&amp;Table237[[#This Row],[CAS]]&amp;", "&amp;Table237[[#This Row],[Descriptions]]</f>
        <v>Declarable at 0.009% - CAS No. 7783-46-2, Lead fluoride</v>
      </c>
    </row>
    <row r="710" spans="1:6" ht="25.5">
      <c r="A710" s="333" t="s">
        <v>3399</v>
      </c>
      <c r="B710" s="334" t="s">
        <v>5530</v>
      </c>
      <c r="C710" s="334" t="s">
        <v>5339</v>
      </c>
      <c r="D710" s="335">
        <v>9.0000000000000006E-5</v>
      </c>
      <c r="E710" s="319"/>
      <c r="F710" s="319" t="str">
        <f>"Declarable at "&amp;D710*100&amp;"% - CAS No. "&amp;Table237[[#This Row],[CAS]]&amp;", "&amp;Table237[[#This Row],[Descriptions]]</f>
        <v>Declarable at 0.009% - CAS No. 97889-90-2, Lead fluoride hydroxide</v>
      </c>
    </row>
    <row r="711" spans="1:6" ht="25.5">
      <c r="A711" s="333" t="s">
        <v>2467</v>
      </c>
      <c r="B711" s="334" t="s">
        <v>5531</v>
      </c>
      <c r="C711" s="334" t="s">
        <v>5339</v>
      </c>
      <c r="D711" s="335">
        <v>9.0000000000000006E-5</v>
      </c>
      <c r="E711" s="319"/>
      <c r="F711" s="319" t="str">
        <f>"Declarable at "&amp;D711*100&amp;"% - CAS No. "&amp;Table237[[#This Row],[CAS]]&amp;", "&amp;Table237[[#This Row],[Descriptions]]</f>
        <v>Declarable at 0.009% - CAS No. 25808-74-6, Lead fluorosilicate</v>
      </c>
    </row>
    <row r="712" spans="1:6" ht="25.5">
      <c r="A712" s="333" t="s">
        <v>3196</v>
      </c>
      <c r="B712" s="334" t="s">
        <v>5532</v>
      </c>
      <c r="C712" s="334" t="s">
        <v>5339</v>
      </c>
      <c r="D712" s="335">
        <v>9.0000000000000006E-5</v>
      </c>
      <c r="E712" s="319"/>
      <c r="F712" s="319" t="str">
        <f>"Declarable at "&amp;D712*100&amp;"% - CAS No. "&amp;Table237[[#This Row],[CAS]]&amp;", "&amp;Table237[[#This Row],[Descriptions]]</f>
        <v>Declarable at 0.009% - CAS No. 811-54-1, Lead formate</v>
      </c>
    </row>
    <row r="713" spans="1:6" ht="25.5">
      <c r="A713" s="333" t="s">
        <v>2092</v>
      </c>
      <c r="B713" s="334" t="s">
        <v>5533</v>
      </c>
      <c r="C713" s="334" t="s">
        <v>5339</v>
      </c>
      <c r="D713" s="335">
        <v>9.0000000000000006E-5</v>
      </c>
      <c r="E713" s="319"/>
      <c r="F713" s="319" t="str">
        <f>"Declarable at "&amp;D713*100&amp;"% - CAS No. "&amp;Table237[[#This Row],[CAS]]&amp;", "&amp;Table237[[#This Row],[Descriptions]]</f>
        <v>Declarable at 0.009% - CAS No. 12435-47-1, Lead germanate</v>
      </c>
    </row>
    <row r="714" spans="1:6" ht="25.5">
      <c r="A714" s="333" t="s">
        <v>2127</v>
      </c>
      <c r="B714" s="334" t="s">
        <v>5534</v>
      </c>
      <c r="C714" s="334" t="s">
        <v>5339</v>
      </c>
      <c r="D714" s="335">
        <v>9.0000000000000006E-5</v>
      </c>
      <c r="E714" s="319"/>
      <c r="F714" s="319" t="str">
        <f>"Declarable at "&amp;D714*100&amp;"% - CAS No. "&amp;Table237[[#This Row],[CAS]]&amp;", "&amp;Table237[[#This Row],[Descriptions]]</f>
        <v>Declarable at 0.009% - CAS No. 1310-03-8, Lead hexafluorosilicate</v>
      </c>
    </row>
    <row r="715" spans="1:6" ht="25.5">
      <c r="A715" s="333" t="s">
        <v>2386</v>
      </c>
      <c r="B715" s="334" t="s">
        <v>5535</v>
      </c>
      <c r="C715" s="334" t="s">
        <v>5339</v>
      </c>
      <c r="D715" s="335">
        <v>9.0000000000000006E-5</v>
      </c>
      <c r="E715" s="319"/>
      <c r="F715" s="319" t="str">
        <f>"Declarable at "&amp;D715*100&amp;"% - CAS No. "&amp;Table237[[#This Row],[CAS]]&amp;", "&amp;Table237[[#This Row],[Descriptions]]</f>
        <v>Declarable at 0.009% - CAS No. 19783-14-3, Lead hydroxide</v>
      </c>
    </row>
    <row r="716" spans="1:6" ht="25.5">
      <c r="A716" s="333" t="s">
        <v>2667</v>
      </c>
      <c r="B716" s="334" t="s">
        <v>5535</v>
      </c>
      <c r="C716" s="334" t="s">
        <v>5339</v>
      </c>
      <c r="D716" s="335">
        <v>9.0000000000000006E-5</v>
      </c>
      <c r="E716" s="319"/>
      <c r="F716" s="319" t="str">
        <f>"Declarable at "&amp;D716*100&amp;"% - CAS No. "&amp;Table237[[#This Row],[CAS]]&amp;", "&amp;Table237[[#This Row],[Descriptions]]</f>
        <v>Declarable at 0.009% - CAS No. 39345-91-0, Lead hydroxide</v>
      </c>
    </row>
    <row r="717" spans="1:6" ht="25.5">
      <c r="A717" s="333" t="s">
        <v>2080</v>
      </c>
      <c r="B717" s="334" t="s">
        <v>5536</v>
      </c>
      <c r="C717" s="334" t="s">
        <v>5339</v>
      </c>
      <c r="D717" s="335">
        <v>9.0000000000000006E-5</v>
      </c>
      <c r="E717" s="319"/>
      <c r="F717" s="319" t="str">
        <f>"Declarable at "&amp;D717*100&amp;"% - CAS No. "&amp;Table237[[#This Row],[CAS]]&amp;", "&amp;Table237[[#This Row],[Descriptions]]</f>
        <v>Declarable at 0.009% - CAS No. 12268-84-7, Lead hydroxide nitrate</v>
      </c>
    </row>
    <row r="718" spans="1:6" ht="25.5">
      <c r="A718" s="333" t="s">
        <v>3259</v>
      </c>
      <c r="B718" s="334" t="s">
        <v>5537</v>
      </c>
      <c r="C718" s="334" t="s">
        <v>5339</v>
      </c>
      <c r="D718" s="335">
        <v>9.0000000000000006E-5</v>
      </c>
      <c r="E718" s="319"/>
      <c r="F718" s="319" t="str">
        <f>"Declarable at "&amp;D718*100&amp;"% - CAS No. "&amp;Table237[[#This Row],[CAS]]&amp;", "&amp;Table237[[#This Row],[Descriptions]]</f>
        <v>Declarable at 0.009% - CAS No. 87903-39-7, Lead hydroxysalicylate</v>
      </c>
    </row>
    <row r="719" spans="1:6" ht="25.5">
      <c r="A719" s="333" t="s">
        <v>3376</v>
      </c>
      <c r="B719" s="334" t="s">
        <v>5538</v>
      </c>
      <c r="C719" s="334" t="s">
        <v>5339</v>
      </c>
      <c r="D719" s="335">
        <v>9.0000000000000006E-5</v>
      </c>
      <c r="E719" s="319"/>
      <c r="F719" s="319" t="str">
        <f>"Declarable at "&amp;D719*100&amp;"% - CAS No. "&amp;Table237[[#This Row],[CAS]]&amp;", "&amp;Table237[[#This Row],[Descriptions]]</f>
        <v>Declarable at 0.009% - CAS No. 94266-32-7, Lead icosanoate</v>
      </c>
    </row>
    <row r="720" spans="1:6" ht="25.5">
      <c r="A720" s="333" t="s">
        <v>3375</v>
      </c>
      <c r="B720" s="334" t="s">
        <v>5539</v>
      </c>
      <c r="C720" s="334" t="s">
        <v>5339</v>
      </c>
      <c r="D720" s="335">
        <v>9.0000000000000006E-5</v>
      </c>
      <c r="E720" s="319"/>
      <c r="F720" s="319" t="str">
        <f>"Declarable at "&amp;D720*100&amp;"% - CAS No. "&amp;Table237[[#This Row],[CAS]]&amp;", "&amp;Table237[[#This Row],[Descriptions]]</f>
        <v>Declarable at 0.009% - CAS No. 94266-31-6, Lead icosanoate (1:2)</v>
      </c>
    </row>
    <row r="721" spans="1:6" ht="25.5">
      <c r="A721" s="333" t="s">
        <v>2464</v>
      </c>
      <c r="B721" s="334" t="s">
        <v>5540</v>
      </c>
      <c r="C721" s="334" t="s">
        <v>5339</v>
      </c>
      <c r="D721" s="335">
        <v>9.0000000000000006E-5</v>
      </c>
      <c r="E721" s="319"/>
      <c r="F721" s="319" t="str">
        <f>"Declarable at "&amp;D721*100&amp;"% - CAS No. "&amp;Table237[[#This Row],[CAS]]&amp;", "&amp;Table237[[#This Row],[Descriptions]]</f>
        <v>Declarable at 0.009% - CAS No. 25659-31-8, Lead iodate</v>
      </c>
    </row>
    <row r="722" spans="1:6" ht="25.5">
      <c r="A722" s="333" t="s">
        <v>1928</v>
      </c>
      <c r="B722" s="334" t="s">
        <v>5541</v>
      </c>
      <c r="C722" s="334" t="s">
        <v>5339</v>
      </c>
      <c r="D722" s="335">
        <v>9.0000000000000006E-5</v>
      </c>
      <c r="E722" s="319"/>
      <c r="F722" s="319" t="str">
        <f>"Declarable at "&amp;D722*100&amp;"% - CAS No. "&amp;Table237[[#This Row],[CAS]]&amp;", "&amp;Table237[[#This Row],[Descriptions]]</f>
        <v>Declarable at 0.009% - CAS No. 10101-63-0, Lead iodide</v>
      </c>
    </row>
    <row r="723" spans="1:6" ht="25.5">
      <c r="A723" s="333" t="s">
        <v>2662</v>
      </c>
      <c r="B723" s="334" t="s">
        <v>5542</v>
      </c>
      <c r="C723" s="334" t="s">
        <v>5339</v>
      </c>
      <c r="D723" s="335">
        <v>9.0000000000000006E-5</v>
      </c>
      <c r="E723" s="319"/>
      <c r="F723" s="319" t="str">
        <f>"Declarable at "&amp;D723*100&amp;"% - CAS No. "&amp;Table237[[#This Row],[CAS]]&amp;", "&amp;Table237[[#This Row],[Descriptions]]</f>
        <v>Declarable at 0.009% - CAS No. 38787-87-0, Lead isophthalate</v>
      </c>
    </row>
    <row r="724" spans="1:6" ht="25.5">
      <c r="A724" s="333" t="s">
        <v>2338</v>
      </c>
      <c r="B724" s="334" t="s">
        <v>5543</v>
      </c>
      <c r="C724" s="334" t="s">
        <v>5339</v>
      </c>
      <c r="D724" s="335">
        <v>9.0000000000000006E-5</v>
      </c>
      <c r="E724" s="319"/>
      <c r="F724" s="319" t="str">
        <f>"Declarable at "&amp;D724*100&amp;"% - CAS No. "&amp;Table237[[#This Row],[CAS]]&amp;", "&amp;Table237[[#This Row],[Descriptions]]</f>
        <v>Declarable at 0.009% - CAS No. 16996-51-3, Lead linoleate</v>
      </c>
    </row>
    <row r="725" spans="1:6" ht="25.5">
      <c r="A725" s="333" t="s">
        <v>3206</v>
      </c>
      <c r="B725" s="334" t="s">
        <v>5544</v>
      </c>
      <c r="C725" s="334" t="s">
        <v>5339</v>
      </c>
      <c r="D725" s="335">
        <v>9.0000000000000006E-5</v>
      </c>
      <c r="E725" s="319"/>
      <c r="F725" s="319" t="str">
        <f>"Declarable at "&amp;D725*100&amp;"% - CAS No. "&amp;Table237[[#This Row],[CAS]]&amp;", "&amp;Table237[[#This Row],[Descriptions]]</f>
        <v>Declarable at 0.009% - CAS No. 816-68-2, Lead malate</v>
      </c>
    </row>
    <row r="726" spans="1:6" ht="25.5">
      <c r="A726" s="333" t="s">
        <v>2378</v>
      </c>
      <c r="B726" s="334" t="s">
        <v>5545</v>
      </c>
      <c r="C726" s="334" t="s">
        <v>5339</v>
      </c>
      <c r="D726" s="335">
        <v>9.0000000000000006E-5</v>
      </c>
      <c r="E726" s="319"/>
      <c r="F726" s="319" t="str">
        <f>"Declarable at "&amp;D726*100&amp;"% - CAS No. "&amp;Table237[[#This Row],[CAS]]&amp;", "&amp;Table237[[#This Row],[Descriptions]]</f>
        <v>Declarable at 0.009% - CAS No. 19136-34-6, Lead maleate</v>
      </c>
    </row>
    <row r="727" spans="1:6" ht="25.5">
      <c r="A727" s="333" t="s">
        <v>1980</v>
      </c>
      <c r="B727" s="334" t="s">
        <v>5546</v>
      </c>
      <c r="C727" s="334" t="s">
        <v>5339</v>
      </c>
      <c r="D727" s="335">
        <v>9.0000000000000006E-5</v>
      </c>
      <c r="E727" s="319"/>
      <c r="F727" s="319" t="str">
        <f>"Declarable at "&amp;D727*100&amp;"% - CAS No. "&amp;Table237[[#This Row],[CAS]]&amp;", "&amp;Table237[[#This Row],[Descriptions]]</f>
        <v>Declarable at 0.009% - CAS No. 1068-61-7, Lead methacrylate</v>
      </c>
    </row>
    <row r="728" spans="1:6" ht="25.5">
      <c r="A728" s="333" t="s">
        <v>2786</v>
      </c>
      <c r="B728" s="334" t="s">
        <v>5546</v>
      </c>
      <c r="C728" s="334" t="s">
        <v>5339</v>
      </c>
      <c r="D728" s="335">
        <v>9.0000000000000006E-5</v>
      </c>
      <c r="E728" s="319"/>
      <c r="F728" s="319" t="str">
        <f>"Declarable at "&amp;D728*100&amp;"% - CAS No. "&amp;Table237[[#This Row],[CAS]]&amp;", "&amp;Table237[[#This Row],[Descriptions]]</f>
        <v>Declarable at 0.009% - CAS No. 52609-46-8, Lead methacrylate</v>
      </c>
    </row>
    <row r="729" spans="1:6" ht="25.5">
      <c r="A729" s="333" t="s">
        <v>1944</v>
      </c>
      <c r="B729" s="334" t="s">
        <v>5547</v>
      </c>
      <c r="C729" s="334" t="s">
        <v>5339</v>
      </c>
      <c r="D729" s="335">
        <v>9.0000000000000006E-5</v>
      </c>
      <c r="E729" s="319"/>
      <c r="F729" s="319" t="str">
        <f>"Declarable at "&amp;D729*100&amp;"% - CAS No. "&amp;Table237[[#This Row],[CAS]]&amp;", "&amp;Table237[[#This Row],[Descriptions]]</f>
        <v>Declarable at 0.009% - CAS No. 10190-55-3, Lead molybdate</v>
      </c>
    </row>
    <row r="730" spans="1:6" ht="25.5">
      <c r="A730" s="333" t="s">
        <v>2137</v>
      </c>
      <c r="B730" s="334" t="s">
        <v>5548</v>
      </c>
      <c r="C730" s="334" t="s">
        <v>5339</v>
      </c>
      <c r="D730" s="335">
        <v>9.0000000000000006E-5</v>
      </c>
      <c r="E730" s="319"/>
      <c r="F730" s="319" t="str">
        <f>"Declarable at "&amp;D730*100&amp;"% - CAS No. "&amp;Table237[[#This Row],[CAS]]&amp;", "&amp;Table237[[#This Row],[Descriptions]]</f>
        <v>Declarable at 0.009% - CAS No. 1317-36-8, Lead monoxide</v>
      </c>
    </row>
    <row r="731" spans="1:6" ht="25.5">
      <c r="A731" s="333" t="s">
        <v>2393</v>
      </c>
      <c r="B731" s="334" t="s">
        <v>5549</v>
      </c>
      <c r="C731" s="334" t="s">
        <v>5339</v>
      </c>
      <c r="D731" s="335">
        <v>9.0000000000000006E-5</v>
      </c>
      <c r="E731" s="319"/>
      <c r="F731" s="319" t="str">
        <f>"Declarable at "&amp;D731*100&amp;"% - CAS No. "&amp;Table237[[#This Row],[CAS]]&amp;", "&amp;Table237[[#This Row],[Descriptions]]</f>
        <v>Declarable at 0.009% - CAS No. 20403-41-2, Lead myristate</v>
      </c>
    </row>
    <row r="732" spans="1:6" ht="25.5">
      <c r="A732" s="333" t="s">
        <v>2769</v>
      </c>
      <c r="B732" s="334" t="s">
        <v>5550</v>
      </c>
      <c r="C732" s="334" t="s">
        <v>5339</v>
      </c>
      <c r="D732" s="335">
        <v>9.0000000000000006E-5</v>
      </c>
      <c r="E732" s="319"/>
      <c r="F732" s="319" t="str">
        <f>"Declarable at "&amp;D732*100&amp;"% - CAS No. "&amp;Table237[[#This Row],[CAS]]&amp;", "&amp;Table237[[#This Row],[Descriptions]]</f>
        <v>Declarable at 0.009% - CAS No. 50825-29-1, Lead naphthalate</v>
      </c>
    </row>
    <row r="733" spans="1:6" ht="25.5">
      <c r="A733" s="333" t="s">
        <v>2905</v>
      </c>
      <c r="B733" s="334" t="s">
        <v>5551</v>
      </c>
      <c r="C733" s="334" t="s">
        <v>5339</v>
      </c>
      <c r="D733" s="335">
        <v>9.0000000000000006E-5</v>
      </c>
      <c r="E733" s="319"/>
      <c r="F733" s="319" t="str">
        <f>"Declarable at "&amp;D733*100&amp;"% - CAS No. "&amp;Table237[[#This Row],[CAS]]&amp;", "&amp;Table237[[#This Row],[Descriptions]]</f>
        <v>Declarable at 0.009% - CAS No. 61790-14-5, Lead naphthenate</v>
      </c>
    </row>
    <row r="734" spans="1:6" ht="25.5">
      <c r="A734" s="333" t="s">
        <v>2053</v>
      </c>
      <c r="B734" s="334" t="s">
        <v>5552</v>
      </c>
      <c r="C734" s="334" t="s">
        <v>5339</v>
      </c>
      <c r="D734" s="335">
        <v>9.0000000000000006E-5</v>
      </c>
      <c r="E734" s="319"/>
      <c r="F734" s="319" t="str">
        <f>"Declarable at "&amp;D734*100&amp;"% - CAS No. "&amp;Table237[[#This Row],[CAS]]&amp;", "&amp;Table237[[#This Row],[Descriptions]]</f>
        <v>Declarable at 0.009% - CAS No. 12034-88-7, Lead neobate</v>
      </c>
    </row>
    <row r="735" spans="1:6" ht="25.5">
      <c r="A735" s="333" t="s">
        <v>2494</v>
      </c>
      <c r="B735" s="334" t="s">
        <v>5553</v>
      </c>
      <c r="C735" s="334" t="s">
        <v>5339</v>
      </c>
      <c r="D735" s="335">
        <v>9.0000000000000006E-5</v>
      </c>
      <c r="E735" s="319"/>
      <c r="F735" s="319" t="str">
        <f>"Declarable at "&amp;D735*100&amp;"% - CAS No. "&amp;Table237[[#This Row],[CAS]]&amp;", "&amp;Table237[[#This Row],[Descriptions]]</f>
        <v>Declarable at 0.009% - CAS No. 27253-28-7, Lead neodecanoate</v>
      </c>
    </row>
    <row r="736" spans="1:6" ht="25.5">
      <c r="A736" s="333" t="s">
        <v>1923</v>
      </c>
      <c r="B736" s="334" t="s">
        <v>5554</v>
      </c>
      <c r="C736" s="334" t="s">
        <v>5339</v>
      </c>
      <c r="D736" s="335">
        <v>9.0000000000000006E-5</v>
      </c>
      <c r="E736" s="319"/>
      <c r="F736" s="319" t="str">
        <f>"Declarable at "&amp;D736*100&amp;"% - CAS No. "&amp;Table237[[#This Row],[CAS]]&amp;", "&amp;Table237[[#This Row],[Descriptions]]</f>
        <v>Declarable at 0.009% - CAS No. 10099-74-8, Lead nitrate</v>
      </c>
    </row>
    <row r="737" spans="1:6" ht="25.5">
      <c r="A737" s="333" t="s">
        <v>2774</v>
      </c>
      <c r="B737" s="334" t="s">
        <v>5555</v>
      </c>
      <c r="C737" s="334" t="s">
        <v>5339</v>
      </c>
      <c r="D737" s="335">
        <v>9.0000000000000006E-5</v>
      </c>
      <c r="E737" s="319"/>
      <c r="F737" s="319" t="str">
        <f>"Declarable at "&amp;D737*100&amp;"% - CAS No. "&amp;Table237[[#This Row],[CAS]]&amp;", "&amp;Table237[[#This Row],[Descriptions]]</f>
        <v>Declarable at 0.009% - CAS No. 51317-24-9, Lead nitroresorcinate</v>
      </c>
    </row>
    <row r="738" spans="1:6" ht="25.5">
      <c r="A738" s="333" t="s">
        <v>2018</v>
      </c>
      <c r="B738" s="334" t="s">
        <v>5556</v>
      </c>
      <c r="C738" s="334" t="s">
        <v>5339</v>
      </c>
      <c r="D738" s="335">
        <v>9.0000000000000006E-5</v>
      </c>
      <c r="E738" s="319"/>
      <c r="F738" s="319" t="str">
        <f>"Declarable at "&amp;D738*100&amp;"% - CAS No. "&amp;Table237[[#This Row],[CAS]]&amp;", "&amp;Table237[[#This Row],[Descriptions]]</f>
        <v>Declarable at 0.009% - CAS No. 1120-46-3, Lead oleate</v>
      </c>
    </row>
    <row r="739" spans="1:6" ht="25.5">
      <c r="A739" s="333" t="s">
        <v>3204</v>
      </c>
      <c r="B739" s="334" t="s">
        <v>5557</v>
      </c>
      <c r="C739" s="334" t="s">
        <v>5339</v>
      </c>
      <c r="D739" s="335">
        <v>9.0000000000000006E-5</v>
      </c>
      <c r="E739" s="319"/>
      <c r="F739" s="319" t="str">
        <f>"Declarable at "&amp;D739*100&amp;"% - CAS No. "&amp;Table237[[#This Row],[CAS]]&amp;", "&amp;Table237[[#This Row],[Descriptions]]</f>
        <v>Declarable at 0.009% - CAS No. 814-93-7, Lead oxalate</v>
      </c>
    </row>
    <row r="740" spans="1:6" ht="25.5">
      <c r="A740" s="333" t="s">
        <v>2151</v>
      </c>
      <c r="B740" s="334" t="s">
        <v>5558</v>
      </c>
      <c r="C740" s="334" t="s">
        <v>5339</v>
      </c>
      <c r="D740" s="335">
        <v>9.0000000000000006E-5</v>
      </c>
      <c r="E740" s="319"/>
      <c r="F740" s="319" t="str">
        <f>"Declarable at "&amp;D740*100&amp;"% - CAS No. "&amp;Table237[[#This Row],[CAS]]&amp;", "&amp;Table237[[#This Row],[Descriptions]]</f>
        <v>Declarable at 0.009% - CAS No. 1335-25-7, Lead oxide</v>
      </c>
    </row>
    <row r="741" spans="1:6" ht="25.5">
      <c r="A741" s="333" t="s">
        <v>2058</v>
      </c>
      <c r="B741" s="334" t="s">
        <v>5559</v>
      </c>
      <c r="C741" s="334" t="s">
        <v>5339</v>
      </c>
      <c r="D741" s="335">
        <v>9.0000000000000006E-5</v>
      </c>
      <c r="E741" s="319"/>
      <c r="F741" s="319" t="str">
        <f>"Declarable at "&amp;D741*100&amp;"% - CAS No. "&amp;Table237[[#This Row],[CAS]]&amp;", "&amp;Table237[[#This Row],[Descriptions]]</f>
        <v>Declarable at 0.009% - CAS No. 12059-89-1, Lead oxide (Pb2O)</v>
      </c>
    </row>
    <row r="742" spans="1:6" ht="25.5">
      <c r="A742" s="333" t="s">
        <v>2999</v>
      </c>
      <c r="B742" s="334" t="s">
        <v>5560</v>
      </c>
      <c r="C742" s="334" t="s">
        <v>5339</v>
      </c>
      <c r="D742" s="335">
        <v>9.0000000000000006E-5</v>
      </c>
      <c r="E742" s="319"/>
      <c r="F742" s="319" t="str">
        <f>"Declarable at "&amp;D742*100&amp;"% - CAS No. "&amp;Table237[[#This Row],[CAS]]&amp;", "&amp;Table237[[#This Row],[Descriptions]]</f>
        <v>Declarable at 0.009% - CAS No. 68411-78-9, Lead oxide (PbO), lead-contg.</v>
      </c>
    </row>
    <row r="743" spans="1:6" ht="25.5">
      <c r="A743" s="333" t="s">
        <v>3033</v>
      </c>
      <c r="B743" s="334" t="s">
        <v>5561</v>
      </c>
      <c r="C743" s="334" t="s">
        <v>5339</v>
      </c>
      <c r="D743" s="335">
        <v>9.0000000000000006E-5</v>
      </c>
      <c r="E743" s="319"/>
      <c r="F743" s="319" t="str">
        <f>"Declarable at "&amp;D743*100&amp;"% - CAS No. "&amp;Table237[[#This Row],[CAS]]&amp;", "&amp;Table237[[#This Row],[Descriptions]]</f>
        <v>Declarable at 0.009% - CAS No. 69029-53-4, Lead oxide (PbO), retort</v>
      </c>
    </row>
    <row r="744" spans="1:6" ht="25.5">
      <c r="A744" s="333" t="s">
        <v>2069</v>
      </c>
      <c r="B744" s="334" t="s">
        <v>5562</v>
      </c>
      <c r="C744" s="334" t="s">
        <v>5339</v>
      </c>
      <c r="D744" s="335">
        <v>9.0000000000000006E-5</v>
      </c>
      <c r="E744" s="319"/>
      <c r="F744" s="319" t="str">
        <f>"Declarable at "&amp;D744*100&amp;"% - CAS No. "&amp;Table237[[#This Row],[CAS]]&amp;", "&amp;Table237[[#This Row],[Descriptions]]</f>
        <v>Declarable at 0.009% - CAS No. 12141-20-7, Lead oxide phosphonate (Pb3O2(HPO3))</v>
      </c>
    </row>
    <row r="745" spans="1:6" ht="25.5">
      <c r="A745" s="333" t="s">
        <v>2190</v>
      </c>
      <c r="B745" s="334" t="s">
        <v>5563</v>
      </c>
      <c r="C745" s="334" t="s">
        <v>5339</v>
      </c>
      <c r="D745" s="335">
        <v>9.0000000000000006E-5</v>
      </c>
      <c r="E745" s="319"/>
      <c r="F745" s="319" t="str">
        <f>"Declarable at "&amp;D745*100&amp;"% - CAS No. "&amp;Table237[[#This Row],[CAS]]&amp;", "&amp;Table237[[#This Row],[Descriptions]]</f>
        <v>Declarable at 0.009% - CAS No. 1344-40-7, Lead oxide phosphonate, hemihydrate</v>
      </c>
    </row>
    <row r="746" spans="1:6" ht="25.5">
      <c r="A746" s="333" t="s">
        <v>2117</v>
      </c>
      <c r="B746" s="334" t="s">
        <v>5564</v>
      </c>
      <c r="C746" s="334" t="s">
        <v>5339</v>
      </c>
      <c r="D746" s="335">
        <v>9.0000000000000006E-5</v>
      </c>
      <c r="E746" s="319"/>
      <c r="F746" s="319" t="str">
        <f>"Declarable at "&amp;D746*100&amp;"% - CAS No. "&amp;Table237[[#This Row],[CAS]]&amp;", "&amp;Table237[[#This Row],[Descriptions]]</f>
        <v>Declarable at 0.009% - CAS No. 12765-51-4, Lead oxide sulfate</v>
      </c>
    </row>
    <row r="747" spans="1:6" ht="25.5">
      <c r="A747" s="333" t="s">
        <v>2055</v>
      </c>
      <c r="B747" s="334" t="s">
        <v>5565</v>
      </c>
      <c r="C747" s="334" t="s">
        <v>5339</v>
      </c>
      <c r="D747" s="335">
        <v>9.0000000000000006E-5</v>
      </c>
      <c r="E747" s="319"/>
      <c r="F747" s="319" t="str">
        <f>"Declarable at "&amp;D747*100&amp;"% - CAS No. "&amp;Table237[[#This Row],[CAS]]&amp;", "&amp;Table237[[#This Row],[Descriptions]]</f>
        <v>Declarable at 0.009% - CAS No. 12036-76-9, Lead oxide sulfate (Pb2O(SO4))</v>
      </c>
    </row>
    <row r="748" spans="1:6" ht="25.5">
      <c r="A748" s="333" t="s">
        <v>2073</v>
      </c>
      <c r="B748" s="334" t="s">
        <v>5566</v>
      </c>
      <c r="C748" s="334" t="s">
        <v>5339</v>
      </c>
      <c r="D748" s="335">
        <v>9.0000000000000006E-5</v>
      </c>
      <c r="E748" s="319"/>
      <c r="F748" s="319" t="str">
        <f>"Declarable at "&amp;D748*100&amp;"% - CAS No. "&amp;Table237[[#This Row],[CAS]]&amp;", "&amp;Table237[[#This Row],[Descriptions]]</f>
        <v>Declarable at 0.009% - CAS No. 12202-17-4, Lead oxide sulfate (Pb4O3(SO4))</v>
      </c>
    </row>
    <row r="749" spans="1:6" ht="25.5">
      <c r="A749" s="333" t="s">
        <v>2062</v>
      </c>
      <c r="B749" s="334" t="s">
        <v>5567</v>
      </c>
      <c r="C749" s="334" t="s">
        <v>5339</v>
      </c>
      <c r="D749" s="335">
        <v>9.0000000000000006E-5</v>
      </c>
      <c r="E749" s="319"/>
      <c r="F749" s="319" t="str">
        <f>"Declarable at "&amp;D749*100&amp;"% - CAS No. "&amp;Table237[[#This Row],[CAS]]&amp;", "&amp;Table237[[#This Row],[Descriptions]]</f>
        <v>Declarable at 0.009% - CAS No. 12065-90-6, Lead oxide sulfate (Pb5O4(SO4))</v>
      </c>
    </row>
    <row r="750" spans="1:6" ht="25.5">
      <c r="A750" s="333" t="s">
        <v>2384</v>
      </c>
      <c r="B750" s="334" t="s">
        <v>5568</v>
      </c>
      <c r="C750" s="334" t="s">
        <v>5339</v>
      </c>
      <c r="D750" s="335">
        <v>9.0000000000000006E-5</v>
      </c>
      <c r="E750" s="319"/>
      <c r="F750" s="319" t="str">
        <f>"Declarable at "&amp;D750*100&amp;"% - CAS No. "&amp;Table237[[#This Row],[CAS]]&amp;", "&amp;Table237[[#This Row],[Descriptions]]</f>
        <v>Declarable at 0.009% - CAS No. 19528-55-3, Lead palmitate</v>
      </c>
    </row>
    <row r="751" spans="1:6" ht="25.5">
      <c r="A751" s="333" t="s">
        <v>3359</v>
      </c>
      <c r="B751" s="334" t="s">
        <v>5569</v>
      </c>
      <c r="C751" s="334" t="s">
        <v>5339</v>
      </c>
      <c r="D751" s="335">
        <v>9.0000000000000006E-5</v>
      </c>
      <c r="E751" s="319"/>
      <c r="F751" s="319" t="str">
        <f>"Declarable at "&amp;D751*100&amp;"% - CAS No. "&amp;Table237[[#This Row],[CAS]]&amp;", "&amp;Table237[[#This Row],[Descriptions]]</f>
        <v>Declarable at 0.009% - CAS No. 93966-74-6, Lead pentadecanoate</v>
      </c>
    </row>
    <row r="752" spans="1:6" ht="25.5">
      <c r="A752" s="333" t="s">
        <v>2213</v>
      </c>
      <c r="B752" s="334" t="s">
        <v>5570</v>
      </c>
      <c r="C752" s="334" t="s">
        <v>5339</v>
      </c>
      <c r="D752" s="335">
        <v>9.0000000000000006E-5</v>
      </c>
      <c r="E752" s="319"/>
      <c r="F752" s="319" t="str">
        <f>"Declarable at "&amp;D752*100&amp;"% - CAS No. "&amp;Table237[[#This Row],[CAS]]&amp;", "&amp;Table237[[#This Row],[Descriptions]]</f>
        <v>Declarable at 0.009% - CAS No. 13637-76-8, Lead perchlorate</v>
      </c>
    </row>
    <row r="753" spans="1:6" ht="25.5">
      <c r="A753" s="333" t="s">
        <v>2126</v>
      </c>
      <c r="B753" s="334" t="s">
        <v>5571</v>
      </c>
      <c r="C753" s="334" t="s">
        <v>5339</v>
      </c>
      <c r="D753" s="335">
        <v>9.0000000000000006E-5</v>
      </c>
      <c r="E753" s="319"/>
      <c r="F753" s="319" t="str">
        <f>"Declarable at "&amp;D753*100&amp;"% - CAS No. "&amp;Table237[[#This Row],[CAS]]&amp;", "&amp;Table237[[#This Row],[Descriptions]]</f>
        <v>Declarable at 0.009% - CAS No. 1309-60-0, Lead peroxide</v>
      </c>
    </row>
    <row r="754" spans="1:6" ht="25.5">
      <c r="A754" s="333" t="s">
        <v>3099</v>
      </c>
      <c r="B754" s="334" t="s">
        <v>5572</v>
      </c>
      <c r="C754" s="334" t="s">
        <v>5339</v>
      </c>
      <c r="D754" s="335">
        <v>9.0000000000000006E-5</v>
      </c>
      <c r="E754" s="319"/>
      <c r="F754" s="319" t="str">
        <f>"Declarable at "&amp;D754*100&amp;"% - CAS No. "&amp;Table237[[#This Row],[CAS]]&amp;", "&amp;Table237[[#This Row],[Descriptions]]</f>
        <v>Declarable at 0.009% - CAS No. 7446-27-7, Lead phosphate</v>
      </c>
    </row>
    <row r="755" spans="1:6" ht="25.5">
      <c r="A755" s="333" t="s">
        <v>2322</v>
      </c>
      <c r="B755" s="334" t="s">
        <v>5573</v>
      </c>
      <c r="C755" s="334" t="s">
        <v>5339</v>
      </c>
      <c r="D755" s="335">
        <v>9.0000000000000006E-5</v>
      </c>
      <c r="E755" s="319"/>
      <c r="F755" s="319" t="str">
        <f>"Declarable at "&amp;D755*100&amp;"% - CAS No. "&amp;Table237[[#This Row],[CAS]]&amp;", "&amp;Table237[[#This Row],[Descriptions]]</f>
        <v>Declarable at 0.009% - CAS No. 16183-12-3, Lead phthalate</v>
      </c>
    </row>
    <row r="756" spans="1:6" ht="25.5">
      <c r="A756" s="333" t="s">
        <v>2995</v>
      </c>
      <c r="B756" s="334" t="s">
        <v>5573</v>
      </c>
      <c r="C756" s="334" t="s">
        <v>5339</v>
      </c>
      <c r="D756" s="335">
        <v>9.0000000000000006E-5</v>
      </c>
      <c r="E756" s="319"/>
      <c r="F756" s="319" t="str">
        <f>"Declarable at "&amp;D756*100&amp;"% - CAS No. "&amp;Table237[[#This Row],[CAS]]&amp;", "&amp;Table237[[#This Row],[Descriptions]]</f>
        <v>Declarable at 0.009% - CAS No. 6838-85-3, Lead phthalate</v>
      </c>
    </row>
    <row r="757" spans="1:6" ht="25.5">
      <c r="A757" s="333" t="s">
        <v>2466</v>
      </c>
      <c r="B757" s="334" t="s">
        <v>5574</v>
      </c>
      <c r="C757" s="334" t="s">
        <v>5339</v>
      </c>
      <c r="D757" s="335">
        <v>9.0000000000000006E-5</v>
      </c>
      <c r="E757" s="319"/>
      <c r="F757" s="319" t="str">
        <f>"Declarable at "&amp;D757*100&amp;"% - CAS No. "&amp;Table237[[#This Row],[CAS]]&amp;", "&amp;Table237[[#This Row],[Descriptions]]</f>
        <v>Declarable at 0.009% - CAS No. 25721-38-4, Lead picrate</v>
      </c>
    </row>
    <row r="758" spans="1:6" ht="25.5">
      <c r="A758" s="333" t="s">
        <v>2711</v>
      </c>
      <c r="B758" s="334" t="s">
        <v>5575</v>
      </c>
      <c r="C758" s="334" t="s">
        <v>5339</v>
      </c>
      <c r="D758" s="335">
        <v>9.0000000000000006E-5</v>
      </c>
      <c r="E758" s="319"/>
      <c r="F758" s="319" t="str">
        <f>"Declarable at "&amp;D758*100&amp;"% - CAS No. "&amp;Table237[[#This Row],[CAS]]&amp;", "&amp;Table237[[#This Row],[Descriptions]]</f>
        <v>Declarable at 0.009% - CAS No. 42558-73-6, Lead propionate</v>
      </c>
    </row>
    <row r="759" spans="1:6" ht="25.5">
      <c r="A759" s="333" t="s">
        <v>2196</v>
      </c>
      <c r="B759" s="334" t="s">
        <v>5576</v>
      </c>
      <c r="C759" s="334" t="s">
        <v>5339</v>
      </c>
      <c r="D759" s="335">
        <v>9.0000000000000006E-5</v>
      </c>
      <c r="E759" s="319"/>
      <c r="F759" s="319" t="str">
        <f>"Declarable at "&amp;D759*100&amp;"% - CAS No. "&amp;Table237[[#This Row],[CAS]]&amp;", "&amp;Table237[[#This Row],[Descriptions]]</f>
        <v>Declarable at 0.009% - CAS No. 13453-66-2, Lead pyrophosphate</v>
      </c>
    </row>
    <row r="760" spans="1:6" ht="25.5">
      <c r="A760" s="333" t="s">
        <v>2646</v>
      </c>
      <c r="B760" s="334" t="s">
        <v>5577</v>
      </c>
      <c r="C760" s="334" t="s">
        <v>5339</v>
      </c>
      <c r="D760" s="335">
        <v>9.0000000000000006E-5</v>
      </c>
      <c r="E760" s="319"/>
      <c r="F760" s="319" t="str">
        <f>"Declarable at "&amp;D760*100&amp;"% - CAS No. "&amp;Table237[[#This Row],[CAS]]&amp;", "&amp;Table237[[#This Row],[Descriptions]]</f>
        <v>Declarable at 0.009% - CAS No. 37194-88-0, Lead ruthenium oxide (PbRuO3)</v>
      </c>
    </row>
    <row r="761" spans="1:6" ht="25.5">
      <c r="A761" s="333" t="s">
        <v>2530</v>
      </c>
      <c r="B761" s="334" t="s">
        <v>5578</v>
      </c>
      <c r="C761" s="334" t="s">
        <v>5339</v>
      </c>
      <c r="D761" s="335">
        <v>9.0000000000000006E-5</v>
      </c>
      <c r="E761" s="319"/>
      <c r="F761" s="319" t="str">
        <f>"Declarable at "&amp;D761*100&amp;"% - CAS No. "&amp;Table237[[#This Row],[CAS]]&amp;", "&amp;Table237[[#This Row],[Descriptions]]</f>
        <v>Declarable at 0.009% - CAS No. 29473-77-6, Lead sebacate</v>
      </c>
    </row>
    <row r="762" spans="1:6" ht="25.5">
      <c r="A762" s="333" t="s">
        <v>3098</v>
      </c>
      <c r="B762" s="334" t="s">
        <v>5579</v>
      </c>
      <c r="C762" s="334" t="s">
        <v>5339</v>
      </c>
      <c r="D762" s="335">
        <v>9.0000000000000006E-5</v>
      </c>
      <c r="E762" s="319"/>
      <c r="F762" s="319" t="str">
        <f>"Declarable at "&amp;D762*100&amp;"% - CAS No. "&amp;Table237[[#This Row],[CAS]]&amp;", "&amp;Table237[[#This Row],[Descriptions]]</f>
        <v>Declarable at 0.009% - CAS No. 7446-15-3, Lead selenate</v>
      </c>
    </row>
    <row r="763" spans="1:6" ht="25.5">
      <c r="A763" s="333" t="s">
        <v>2064</v>
      </c>
      <c r="B763" s="334" t="s">
        <v>5580</v>
      </c>
      <c r="C763" s="334" t="s">
        <v>5339</v>
      </c>
      <c r="D763" s="335">
        <v>9.0000000000000006E-5</v>
      </c>
      <c r="E763" s="319"/>
      <c r="F763" s="319" t="str">
        <f>"Declarable at "&amp;D763*100&amp;"% - CAS No. "&amp;Table237[[#This Row],[CAS]]&amp;", "&amp;Table237[[#This Row],[Descriptions]]</f>
        <v>Declarable at 0.009% - CAS No. 12069-00-0, Lead selenide</v>
      </c>
    </row>
    <row r="764" spans="1:6" ht="25.5">
      <c r="A764" s="333" t="s">
        <v>3103</v>
      </c>
      <c r="B764" s="334" t="s">
        <v>5581</v>
      </c>
      <c r="C764" s="334" t="s">
        <v>5339</v>
      </c>
      <c r="D764" s="335">
        <v>9.0000000000000006E-5</v>
      </c>
      <c r="E764" s="319"/>
      <c r="F764" s="319" t="str">
        <f>"Declarable at "&amp;D764*100&amp;"% - CAS No. "&amp;Table237[[#This Row],[CAS]]&amp;", "&amp;Table237[[#This Row],[Descriptions]]</f>
        <v>Declarable at 0.009% - CAS No. 7488-51-9, Lead selenite</v>
      </c>
    </row>
    <row r="765" spans="1:6" ht="25.5">
      <c r="A765" s="333" t="s">
        <v>2008</v>
      </c>
      <c r="B765" s="334" t="s">
        <v>5582</v>
      </c>
      <c r="C765" s="334" t="s">
        <v>5339</v>
      </c>
      <c r="D765" s="335">
        <v>9.0000000000000006E-5</v>
      </c>
      <c r="E765" s="319"/>
      <c r="F765" s="319" t="str">
        <f>"Declarable at "&amp;D765*100&amp;"% - CAS No. "&amp;Table237[[#This Row],[CAS]]&amp;", "&amp;Table237[[#This Row],[Descriptions]]</f>
        <v>Declarable at 0.009% - CAS No. 11120-22-2, Lead silicate</v>
      </c>
    </row>
    <row r="766" spans="1:6" ht="25.5">
      <c r="A766" s="333" t="s">
        <v>2211</v>
      </c>
      <c r="B766" s="334" t="s">
        <v>5582</v>
      </c>
      <c r="C766" s="334" t="s">
        <v>5339</v>
      </c>
      <c r="D766" s="335">
        <v>9.0000000000000006E-5</v>
      </c>
      <c r="E766" s="319"/>
      <c r="F766" s="319" t="str">
        <f>"Declarable at "&amp;D766*100&amp;"% - CAS No. "&amp;Table237[[#This Row],[CAS]]&amp;", "&amp;Table237[[#This Row],[Descriptions]]</f>
        <v>Declarable at 0.009% - CAS No. 13566-17-1, Lead silicate</v>
      </c>
    </row>
    <row r="767" spans="1:6" ht="25.5">
      <c r="A767" s="333" t="s">
        <v>2428</v>
      </c>
      <c r="B767" s="334" t="s">
        <v>5582</v>
      </c>
      <c r="C767" s="334" t="s">
        <v>5339</v>
      </c>
      <c r="D767" s="335">
        <v>9.0000000000000006E-5</v>
      </c>
      <c r="E767" s="319"/>
      <c r="F767" s="319" t="str">
        <f>"Declarable at "&amp;D767*100&amp;"% - CAS No. "&amp;Table237[[#This Row],[CAS]]&amp;", "&amp;Table237[[#This Row],[Descriptions]]</f>
        <v>Declarable at 0.009% - CAS No. 22569-74-0, Lead silicate</v>
      </c>
    </row>
    <row r="768" spans="1:6" ht="25.5">
      <c r="A768" s="333" t="s">
        <v>2108</v>
      </c>
      <c r="B768" s="334" t="s">
        <v>5583</v>
      </c>
      <c r="C768" s="334" t="s">
        <v>5339</v>
      </c>
      <c r="D768" s="335">
        <v>9.0000000000000006E-5</v>
      </c>
      <c r="E768" s="319"/>
      <c r="F768" s="319" t="str">
        <f>"Declarable at "&amp;D768*100&amp;"% - CAS No. "&amp;Table237[[#This Row],[CAS]]&amp;", "&amp;Table237[[#This Row],[Descriptions]]</f>
        <v>Declarable at 0.009% - CAS No. 12687-78-4, Lead silicate sulfate</v>
      </c>
    </row>
    <row r="769" spans="1:6" ht="25.5">
      <c r="A769" s="333" t="s">
        <v>2965</v>
      </c>
      <c r="B769" s="334" t="s">
        <v>5583</v>
      </c>
      <c r="C769" s="334" t="s">
        <v>5339</v>
      </c>
      <c r="D769" s="335">
        <v>9.0000000000000006E-5</v>
      </c>
      <c r="E769" s="319"/>
      <c r="F769" s="319" t="str">
        <f>"Declarable at "&amp;D769*100&amp;"% - CAS No. "&amp;Table237[[#This Row],[CAS]]&amp;", "&amp;Table237[[#This Row],[Descriptions]]</f>
        <v>Declarable at 0.009% - CAS No. 67711-86-8, Lead silicate sulfate</v>
      </c>
    </row>
    <row r="770" spans="1:6" ht="25.5">
      <c r="A770" s="333" t="s">
        <v>3091</v>
      </c>
      <c r="B770" s="334" t="s">
        <v>5584</v>
      </c>
      <c r="C770" s="334" t="s">
        <v>5339</v>
      </c>
      <c r="D770" s="335">
        <v>9.0000000000000006E-5</v>
      </c>
      <c r="E770" s="319"/>
      <c r="F770" s="319" t="str">
        <f>"Declarable at "&amp;D770*100&amp;"% - CAS No. "&amp;Table237[[#This Row],[CAS]]&amp;", "&amp;Table237[[#This Row],[Descriptions]]</f>
        <v>Declarable at 0.009% - CAS No. 7428-48-0, Lead stearate</v>
      </c>
    </row>
    <row r="771" spans="1:6" ht="25.5">
      <c r="A771" s="333" t="s">
        <v>2787</v>
      </c>
      <c r="B771" s="334" t="s">
        <v>5585</v>
      </c>
      <c r="C771" s="334" t="s">
        <v>5339</v>
      </c>
      <c r="D771" s="335">
        <v>9.0000000000000006E-5</v>
      </c>
      <c r="E771" s="319"/>
      <c r="F771" s="319" t="str">
        <f>"Declarable at "&amp;D771*100&amp;"% - CAS No. "&amp;Table237[[#This Row],[CAS]]&amp;", "&amp;Table237[[#This Row],[Descriptions]]</f>
        <v>Declarable at 0.009% - CAS No. 52652-59-2, Lead stearate dibasic</v>
      </c>
    </row>
    <row r="772" spans="1:6" ht="25.5">
      <c r="A772" s="333" t="s">
        <v>2932</v>
      </c>
      <c r="B772" s="334" t="s">
        <v>5586</v>
      </c>
      <c r="C772" s="334" t="s">
        <v>5339</v>
      </c>
      <c r="D772" s="335">
        <v>9.0000000000000006E-5</v>
      </c>
      <c r="E772" s="319"/>
      <c r="F772" s="319" t="str">
        <f>"Declarable at "&amp;D772*100&amp;"% - CAS No. "&amp;Table237[[#This Row],[CAS]]&amp;", "&amp;Table237[[#This Row],[Descriptions]]</f>
        <v>Declarable at 0.009% - CAS No. 63918-97-8, Lead styphnate</v>
      </c>
    </row>
    <row r="773" spans="1:6" ht="25.5">
      <c r="A773" s="333" t="s">
        <v>2153</v>
      </c>
      <c r="B773" s="334" t="s">
        <v>5587</v>
      </c>
      <c r="C773" s="334" t="s">
        <v>5339</v>
      </c>
      <c r="D773" s="335">
        <v>9.0000000000000006E-5</v>
      </c>
      <c r="E773" s="319"/>
      <c r="F773" s="319" t="str">
        <f>"Declarable at "&amp;D773*100&amp;"% - CAS No. "&amp;Table237[[#This Row],[CAS]]&amp;", "&amp;Table237[[#This Row],[Descriptions]]</f>
        <v>Declarable at 0.009% - CAS No. 1335-32-6, Lead subacetate</v>
      </c>
    </row>
    <row r="774" spans="1:6" ht="25.5">
      <c r="A774" s="333" t="s">
        <v>2038</v>
      </c>
      <c r="B774" s="334" t="s">
        <v>5588</v>
      </c>
      <c r="C774" s="334" t="s">
        <v>5339</v>
      </c>
      <c r="D774" s="335">
        <v>9.0000000000000006E-5</v>
      </c>
      <c r="E774" s="319"/>
      <c r="F774" s="319" t="str">
        <f>"Declarable at "&amp;D774*100&amp;"% - CAS No. "&amp;Table237[[#This Row],[CAS]]&amp;", "&amp;Table237[[#This Row],[Descriptions]]</f>
        <v>Declarable at 0.009% - CAS No. 1191-18-0, Lead succinate</v>
      </c>
    </row>
    <row r="775" spans="1:6" ht="25.5">
      <c r="A775" s="333" t="s">
        <v>2301</v>
      </c>
      <c r="B775" s="334" t="s">
        <v>5589</v>
      </c>
      <c r="C775" s="334" t="s">
        <v>5339</v>
      </c>
      <c r="D775" s="335">
        <v>9.0000000000000006E-5</v>
      </c>
      <c r="E775" s="319"/>
      <c r="F775" s="319" t="str">
        <f>"Declarable at "&amp;D775*100&amp;"% - CAS No. "&amp;Table237[[#This Row],[CAS]]&amp;", "&amp;Table237[[#This Row],[Descriptions]]</f>
        <v>Declarable at 0.009% - CAS No. 15739-80-7, Lead sulfate</v>
      </c>
    </row>
    <row r="776" spans="1:6" ht="25.5">
      <c r="A776" s="333" t="s">
        <v>3097</v>
      </c>
      <c r="B776" s="334" t="s">
        <v>5589</v>
      </c>
      <c r="C776" s="334" t="s">
        <v>5339</v>
      </c>
      <c r="D776" s="335">
        <v>9.0000000000000006E-5</v>
      </c>
      <c r="E776" s="319"/>
      <c r="F776" s="319" t="str">
        <f>"Declarable at "&amp;D776*100&amp;"% - CAS No. "&amp;Table237[[#This Row],[CAS]]&amp;", "&amp;Table237[[#This Row],[Descriptions]]</f>
        <v>Declarable at 0.009% - CAS No. 7446-14-2, Lead sulfate</v>
      </c>
    </row>
    <row r="777" spans="1:6" ht="25.5">
      <c r="A777" s="333" t="s">
        <v>2086</v>
      </c>
      <c r="B777" s="334" t="s">
        <v>5590</v>
      </c>
      <c r="C777" s="334" t="s">
        <v>5339</v>
      </c>
      <c r="D777" s="335">
        <v>9.0000000000000006E-5</v>
      </c>
      <c r="E777" s="319"/>
      <c r="F777" s="319" t="str">
        <f>"Declarable at "&amp;D777*100&amp;"% - CAS No. "&amp;Table237[[#This Row],[CAS]]&amp;", "&amp;Table237[[#This Row],[Descriptions]]</f>
        <v>Declarable at 0.009% - CAS No. 12397-06-7, Lead sulfate, tribasic</v>
      </c>
    </row>
    <row r="778" spans="1:6" ht="25.5">
      <c r="A778" s="333" t="s">
        <v>2133</v>
      </c>
      <c r="B778" s="334" t="s">
        <v>5591</v>
      </c>
      <c r="C778" s="334" t="s">
        <v>5339</v>
      </c>
      <c r="D778" s="335">
        <v>9.0000000000000006E-5</v>
      </c>
      <c r="E778" s="319"/>
      <c r="F778" s="319" t="str">
        <f>"Declarable at "&amp;D778*100&amp;"% - CAS No. "&amp;Table237[[#This Row],[CAS]]&amp;", "&amp;Table237[[#This Row],[Descriptions]]</f>
        <v>Declarable at 0.009% - CAS No. 1314-87-0, Lead sulfide (PbS)</v>
      </c>
    </row>
    <row r="779" spans="1:6" ht="25.5">
      <c r="A779" s="333" t="s">
        <v>2025</v>
      </c>
      <c r="B779" s="334" t="s">
        <v>5592</v>
      </c>
      <c r="C779" s="334" t="s">
        <v>5339</v>
      </c>
      <c r="D779" s="335">
        <v>9.0000000000000006E-5</v>
      </c>
      <c r="E779" s="319"/>
      <c r="F779" s="319" t="str">
        <f>"Declarable at "&amp;D779*100&amp;"% - CAS No. "&amp;Table237[[#This Row],[CAS]]&amp;", "&amp;Table237[[#This Row],[Descriptions]]</f>
        <v>Declarable at 0.009% - CAS No. 116565-73-2, Lead sulfomolybdochromate, silica encapsulated</v>
      </c>
    </row>
    <row r="780" spans="1:6" ht="25.5">
      <c r="A780" s="333" t="s">
        <v>2061</v>
      </c>
      <c r="B780" s="334" t="s">
        <v>5593</v>
      </c>
      <c r="C780" s="334" t="s">
        <v>5339</v>
      </c>
      <c r="D780" s="335">
        <v>9.0000000000000006E-5</v>
      </c>
      <c r="E780" s="319"/>
      <c r="F780" s="319" t="str">
        <f>"Declarable at "&amp;D780*100&amp;"% - CAS No. "&amp;Table237[[#This Row],[CAS]]&amp;", "&amp;Table237[[#This Row],[Descriptions]]</f>
        <v>Declarable at 0.009% - CAS No. 12065-68-8, Lead tantalate</v>
      </c>
    </row>
    <row r="781" spans="1:6" ht="25.5">
      <c r="A781" s="333" t="s">
        <v>2134</v>
      </c>
      <c r="B781" s="334" t="s">
        <v>5594</v>
      </c>
      <c r="C781" s="334" t="s">
        <v>5339</v>
      </c>
      <c r="D781" s="335">
        <v>9.0000000000000006E-5</v>
      </c>
      <c r="E781" s="319"/>
      <c r="F781" s="319" t="str">
        <f>"Declarable at "&amp;D781*100&amp;"% - CAS No. "&amp;Table237[[#This Row],[CAS]]&amp;", "&amp;Table237[[#This Row],[Descriptions]]</f>
        <v>Declarable at 0.009% - CAS No. 1314-91-6, Lead telluride</v>
      </c>
    </row>
    <row r="782" spans="1:6" ht="25.5">
      <c r="A782" s="333" t="s">
        <v>2228</v>
      </c>
      <c r="B782" s="334" t="s">
        <v>5595</v>
      </c>
      <c r="C782" s="334" t="s">
        <v>5339</v>
      </c>
      <c r="D782" s="335">
        <v>9.0000000000000006E-5</v>
      </c>
      <c r="E782" s="319"/>
      <c r="F782" s="319" t="str">
        <f>"Declarable at "&amp;D782*100&amp;"% - CAS No. "&amp;Table237[[#This Row],[CAS]]&amp;", "&amp;Table237[[#This Row],[Descriptions]]</f>
        <v>Declarable at 0.009% - CAS No. 13845-35-7, Lead tellurite</v>
      </c>
    </row>
    <row r="783" spans="1:6" ht="25.5">
      <c r="A783" s="333" t="s">
        <v>3358</v>
      </c>
      <c r="B783" s="334" t="s">
        <v>5596</v>
      </c>
      <c r="C783" s="334" t="s">
        <v>5339</v>
      </c>
      <c r="D783" s="335">
        <v>9.0000000000000006E-5</v>
      </c>
      <c r="E783" s="319"/>
      <c r="F783" s="319" t="str">
        <f>"Declarable at "&amp;D783*100&amp;"% - CAS No. "&amp;Table237[[#This Row],[CAS]]&amp;", "&amp;Table237[[#This Row],[Descriptions]]</f>
        <v>Declarable at 0.009% - CAS No. 93966-38-2, Lead tetracosanoate</v>
      </c>
    </row>
    <row r="784" spans="1:6" ht="25.5">
      <c r="A784" s="333" t="s">
        <v>2132</v>
      </c>
      <c r="B784" s="334" t="s">
        <v>5597</v>
      </c>
      <c r="C784" s="334" t="s">
        <v>5339</v>
      </c>
      <c r="D784" s="335">
        <v>9.0000000000000006E-5</v>
      </c>
      <c r="E784" s="319"/>
      <c r="F784" s="319" t="str">
        <f>"Declarable at "&amp;D784*100&amp;"% - CAS No. "&amp;Table237[[#This Row],[CAS]]&amp;", "&amp;Table237[[#This Row],[Descriptions]]</f>
        <v>Declarable at 0.009% - CAS No. 1314-41-6, Lead tetraoxide</v>
      </c>
    </row>
    <row r="785" spans="1:6" ht="25.5">
      <c r="A785" s="333" t="s">
        <v>2870</v>
      </c>
      <c r="B785" s="334" t="s">
        <v>5598</v>
      </c>
      <c r="C785" s="334" t="s">
        <v>5339</v>
      </c>
      <c r="D785" s="335">
        <v>9.0000000000000006E-5</v>
      </c>
      <c r="E785" s="319"/>
      <c r="F785" s="319" t="str">
        <f>"Declarable at "&amp;D785*100&amp;"% - CAS No. "&amp;Table237[[#This Row],[CAS]]&amp;", "&amp;Table237[[#This Row],[Descriptions]]</f>
        <v>Declarable at 0.009% - CAS No. 592-87-0, Lead thiocyanate</v>
      </c>
    </row>
    <row r="786" spans="1:6" ht="25.5">
      <c r="A786" s="333" t="s">
        <v>2206</v>
      </c>
      <c r="B786" s="334" t="s">
        <v>5599</v>
      </c>
      <c r="C786" s="334" t="s">
        <v>5339</v>
      </c>
      <c r="D786" s="335">
        <v>9.0000000000000006E-5</v>
      </c>
      <c r="E786" s="319"/>
      <c r="F786" s="319" t="str">
        <f>"Declarable at "&amp;D786*100&amp;"% - CAS No. "&amp;Table237[[#This Row],[CAS]]&amp;", "&amp;Table237[[#This Row],[Descriptions]]</f>
        <v>Declarable at 0.009% - CAS No. 13478-50-7, Lead thiosulfate</v>
      </c>
    </row>
    <row r="787" spans="1:6" ht="25.5">
      <c r="A787" s="333" t="s">
        <v>2054</v>
      </c>
      <c r="B787" s="334" t="s">
        <v>5600</v>
      </c>
      <c r="C787" s="334" t="s">
        <v>5339</v>
      </c>
      <c r="D787" s="335">
        <v>9.0000000000000006E-5</v>
      </c>
      <c r="E787" s="319"/>
      <c r="F787" s="319" t="str">
        <f>"Declarable at "&amp;D787*100&amp;"% - CAS No. "&amp;Table237[[#This Row],[CAS]]&amp;", "&amp;Table237[[#This Row],[Descriptions]]</f>
        <v>Declarable at 0.009% - CAS No. 12036-31-6, Lead tin oxide (PbSnO3)</v>
      </c>
    </row>
    <row r="788" spans="1:6" ht="25.5">
      <c r="A788" s="333" t="s">
        <v>2059</v>
      </c>
      <c r="B788" s="334" t="s">
        <v>5601</v>
      </c>
      <c r="C788" s="334" t="s">
        <v>5339</v>
      </c>
      <c r="D788" s="335">
        <v>9.0000000000000006E-5</v>
      </c>
      <c r="E788" s="319"/>
      <c r="F788" s="319" t="str">
        <f>"Declarable at "&amp;D788*100&amp;"% - CAS No. "&amp;Table237[[#This Row],[CAS]]&amp;", "&amp;Table237[[#This Row],[Descriptions]]</f>
        <v>Declarable at 0.009% - CAS No. 12060-00-3, Lead titanium oxide (PbTiO3)</v>
      </c>
    </row>
    <row r="789" spans="1:6" ht="25.5">
      <c r="A789" s="333" t="s">
        <v>2103</v>
      </c>
      <c r="B789" s="334" t="s">
        <v>5602</v>
      </c>
      <c r="C789" s="334" t="s">
        <v>5339</v>
      </c>
      <c r="D789" s="335">
        <v>9.0000000000000006E-5</v>
      </c>
      <c r="E789" s="319"/>
      <c r="F789" s="319" t="str">
        <f>"Declarable at "&amp;D789*100&amp;"% - CAS No. "&amp;Table237[[#This Row],[CAS]]&amp;", "&amp;Table237[[#This Row],[Descriptions]]</f>
        <v>Declarable at 0.009% - CAS No. 12626-81-2, Lead titanium zirconium oxide (Pb(Ti,Zr)O3)</v>
      </c>
    </row>
    <row r="790" spans="1:6" ht="25.5">
      <c r="A790" s="333" t="s">
        <v>2131</v>
      </c>
      <c r="B790" s="334" t="s">
        <v>5603</v>
      </c>
      <c r="C790" s="334" t="s">
        <v>5339</v>
      </c>
      <c r="D790" s="335">
        <v>9.0000000000000006E-5</v>
      </c>
      <c r="E790" s="319"/>
      <c r="F790" s="319" t="str">
        <f>"Declarable at "&amp;D790*100&amp;"% - CAS No. "&amp;Table237[[#This Row],[CAS]]&amp;", "&amp;Table237[[#This Row],[Descriptions]]</f>
        <v>Declarable at 0.009% - CAS No. 1314-27-8, Lead trioxide</v>
      </c>
    </row>
    <row r="791" spans="1:6" ht="25.5">
      <c r="A791" s="333" t="s">
        <v>3148</v>
      </c>
      <c r="B791" s="334" t="s">
        <v>5604</v>
      </c>
      <c r="C791" s="334" t="s">
        <v>5339</v>
      </c>
      <c r="D791" s="335">
        <v>9.0000000000000006E-5</v>
      </c>
      <c r="E791" s="319"/>
      <c r="F791" s="319" t="str">
        <f>"Declarable at "&amp;D791*100&amp;"% - CAS No. "&amp;Table237[[#This Row],[CAS]]&amp;", "&amp;Table237[[#This Row],[Descriptions]]</f>
        <v>Declarable at 0.009% - CAS No. 7759-01-5, Lead tungsten oxide</v>
      </c>
    </row>
    <row r="792" spans="1:6" ht="25.5">
      <c r="A792" s="333" t="s">
        <v>2110</v>
      </c>
      <c r="B792" s="334" t="s">
        <v>5604</v>
      </c>
      <c r="C792" s="334" t="s">
        <v>5339</v>
      </c>
      <c r="D792" s="335">
        <v>9.0000000000000006E-5</v>
      </c>
      <c r="E792" s="319"/>
      <c r="F792" s="319" t="str">
        <f>"Declarable at "&amp;D792*100&amp;"% - CAS No. "&amp;Table237[[#This Row],[CAS]]&amp;", "&amp;Table237[[#This Row],[Descriptions]]</f>
        <v>Declarable at 0.009% - CAS No. 12737-98-3, Lead tungsten oxide</v>
      </c>
    </row>
    <row r="793" spans="1:6" ht="25.5">
      <c r="A793" s="333" t="s">
        <v>3246</v>
      </c>
      <c r="B793" s="334" t="s">
        <v>5605</v>
      </c>
      <c r="C793" s="334" t="s">
        <v>5339</v>
      </c>
      <c r="D793" s="335">
        <v>9.0000000000000006E-5</v>
      </c>
      <c r="E793" s="319"/>
      <c r="F793" s="319" t="str">
        <f>"Declarable at "&amp;D793*100&amp;"% - CAS No. "&amp;Table237[[#This Row],[CAS]]&amp;", "&amp;Table237[[#This Row],[Descriptions]]</f>
        <v>Declarable at 0.009% - CAS No. 85536-79-4, Lead uranate pigment</v>
      </c>
    </row>
    <row r="794" spans="1:6" ht="25.5">
      <c r="A794" s="333" t="s">
        <v>1925</v>
      </c>
      <c r="B794" s="334" t="s">
        <v>5606</v>
      </c>
      <c r="C794" s="334" t="s">
        <v>5339</v>
      </c>
      <c r="D794" s="335">
        <v>9.0000000000000006E-5</v>
      </c>
      <c r="E794" s="319"/>
      <c r="F794" s="319" t="str">
        <f>"Declarable at "&amp;D794*100&amp;"% - CAS No. "&amp;Table237[[#This Row],[CAS]]&amp;", "&amp;Table237[[#This Row],[Descriptions]]</f>
        <v>Declarable at 0.009% - CAS No. 10099-79-3, Lead vanadate</v>
      </c>
    </row>
    <row r="795" spans="1:6" ht="25.5">
      <c r="A795" s="333" t="s">
        <v>2060</v>
      </c>
      <c r="B795" s="334" t="s">
        <v>5607</v>
      </c>
      <c r="C795" s="334" t="s">
        <v>5339</v>
      </c>
      <c r="D795" s="335">
        <v>9.0000000000000006E-5</v>
      </c>
      <c r="E795" s="319"/>
      <c r="F795" s="319" t="str">
        <f>"Declarable at "&amp;D795*100&amp;"% - CAS No. "&amp;Table237[[#This Row],[CAS]]&amp;", "&amp;Table237[[#This Row],[Descriptions]]</f>
        <v>Declarable at 0.009% - CAS No. 12060-01-4, Lead zirconate</v>
      </c>
    </row>
    <row r="796" spans="1:6" ht="25.5">
      <c r="A796" s="333" t="s">
        <v>2125</v>
      </c>
      <c r="B796" s="334" t="s">
        <v>5608</v>
      </c>
      <c r="C796" s="334" t="s">
        <v>5339</v>
      </c>
      <c r="D796" s="335">
        <v>9.0000000000000006E-5</v>
      </c>
      <c r="E796" s="319"/>
      <c r="F796" s="319" t="str">
        <f>"Declarable at "&amp;D796*100&amp;"% - CAS No. "&amp;Table237[[#This Row],[CAS]]&amp;", "&amp;Table237[[#This Row],[Descriptions]]</f>
        <v>Declarable at 0.009% - CAS No. 13094-04-7, Lead(2+) (R)-12-hydroxyoleate</v>
      </c>
    </row>
    <row r="797" spans="1:6" ht="25.5">
      <c r="A797" s="333" t="s">
        <v>3349</v>
      </c>
      <c r="B797" s="334" t="s">
        <v>5609</v>
      </c>
      <c r="C797" s="334" t="s">
        <v>5339</v>
      </c>
      <c r="D797" s="335">
        <v>9.0000000000000006E-5</v>
      </c>
      <c r="E797" s="319"/>
      <c r="F797" s="319" t="str">
        <f>"Declarable at "&amp;D797*100&amp;"% - CAS No. "&amp;Table237[[#This Row],[CAS]]&amp;", "&amp;Table237[[#This Row],[Descriptions]]</f>
        <v>Declarable at 0.009% - CAS No. 93858-24-3, Lead(2+) (Z)-hexadec-9-enoate</v>
      </c>
    </row>
    <row r="798" spans="1:6" ht="25.5">
      <c r="A798" s="333" t="s">
        <v>2159</v>
      </c>
      <c r="B798" s="334" t="s">
        <v>5610</v>
      </c>
      <c r="C798" s="334" t="s">
        <v>5339</v>
      </c>
      <c r="D798" s="335">
        <v>9.0000000000000006E-5</v>
      </c>
      <c r="E798" s="319"/>
      <c r="F798" s="319" t="str">
        <f>"Declarable at "&amp;D798*100&amp;"% - CAS No. "&amp;Table237[[#This Row],[CAS]]&amp;", "&amp;Table237[[#This Row],[Descriptions]]</f>
        <v>Declarable at 0.009% - CAS No. 13406-89-8, Lead(2+) 2,4-dinitroresorcinolate</v>
      </c>
    </row>
    <row r="799" spans="1:6" ht="25.5">
      <c r="A799" s="333" t="s">
        <v>3240</v>
      </c>
      <c r="B799" s="334" t="s">
        <v>5611</v>
      </c>
      <c r="C799" s="334" t="s">
        <v>5339</v>
      </c>
      <c r="D799" s="335">
        <v>9.0000000000000006E-5</v>
      </c>
      <c r="E799" s="319"/>
      <c r="F799" s="319" t="str">
        <f>"Declarable at "&amp;D799*100&amp;"% - CAS No. "&amp;Table237[[#This Row],[CAS]]&amp;", "&amp;Table237[[#This Row],[Descriptions]]</f>
        <v>Declarable at 0.009% - CAS No. 85292-77-9, Lead(2+) 4-(1,1-dimethylethyl)benzoate</v>
      </c>
    </row>
    <row r="800" spans="1:6" ht="25.5">
      <c r="A800" s="333" t="s">
        <v>3348</v>
      </c>
      <c r="B800" s="334" t="s">
        <v>5612</v>
      </c>
      <c r="C800" s="334" t="s">
        <v>5339</v>
      </c>
      <c r="D800" s="335">
        <v>9.0000000000000006E-5</v>
      </c>
      <c r="E800" s="319"/>
      <c r="F800" s="319" t="str">
        <f>"Declarable at "&amp;D800*100&amp;"% - CAS No. "&amp;Table237[[#This Row],[CAS]]&amp;", "&amp;Table237[[#This Row],[Descriptions]]</f>
        <v>Declarable at 0.009% - CAS No. 93858-23-2, Lead(2+) 4,4'-isopropylidenebisphenolate</v>
      </c>
    </row>
    <row r="801" spans="1:6" ht="25.5">
      <c r="A801" s="333" t="s">
        <v>2945</v>
      </c>
      <c r="B801" s="334" t="s">
        <v>5613</v>
      </c>
      <c r="C801" s="334" t="s">
        <v>5339</v>
      </c>
      <c r="D801" s="335">
        <v>9.0000000000000006E-5</v>
      </c>
      <c r="E801" s="319"/>
      <c r="F801" s="319" t="str">
        <f>"Declarable at "&amp;D801*100&amp;"% - CAS No. "&amp;Table237[[#This Row],[CAS]]&amp;", "&amp;Table237[[#This Row],[Descriptions]]</f>
        <v>Declarable at 0.009% - CAS No. 65121-76-8, Lead(2+) 4,6-dinitro-o-cresolate</v>
      </c>
    </row>
    <row r="802" spans="1:6" ht="25.5">
      <c r="A802" s="333" t="s">
        <v>3254</v>
      </c>
      <c r="B802" s="334" t="s">
        <v>5614</v>
      </c>
      <c r="C802" s="334" t="s">
        <v>5339</v>
      </c>
      <c r="D802" s="335">
        <v>9.0000000000000006E-5</v>
      </c>
      <c r="E802" s="319"/>
      <c r="F802" s="319" t="str">
        <f>"Declarable at "&amp;D802*100&amp;"% - CAS No. "&amp;Table237[[#This Row],[CAS]]&amp;", "&amp;Table237[[#This Row],[Descriptions]]</f>
        <v>Declarable at 0.009% - CAS No. 867-47-0, Lead(2+) acrylate</v>
      </c>
    </row>
    <row r="803" spans="1:6" ht="25.5">
      <c r="A803" s="333" t="s">
        <v>2305</v>
      </c>
      <c r="B803" s="334" t="s">
        <v>5615</v>
      </c>
      <c r="C803" s="334" t="s">
        <v>5339</v>
      </c>
      <c r="D803" s="335">
        <v>9.0000000000000006E-5</v>
      </c>
      <c r="E803" s="319"/>
      <c r="F803" s="319" t="str">
        <f>"Declarable at "&amp;D803*100&amp;"% - CAS No. "&amp;Table237[[#This Row],[CAS]]&amp;", "&amp;Table237[[#This Row],[Descriptions]]</f>
        <v>Declarable at 0.009% - CAS No. 15773-52-1, Lead(2+) decanoate</v>
      </c>
    </row>
    <row r="804" spans="1:6" ht="25.5">
      <c r="A804" s="333" t="s">
        <v>2925</v>
      </c>
      <c r="B804" s="334" t="s">
        <v>5616</v>
      </c>
      <c r="C804" s="334" t="s">
        <v>5339</v>
      </c>
      <c r="D804" s="335">
        <v>9.0000000000000006E-5</v>
      </c>
      <c r="E804" s="319"/>
      <c r="F804" s="319" t="str">
        <f>"Declarable at "&amp;D804*100&amp;"% - CAS No. "&amp;Table237[[#This Row],[CAS]]&amp;", "&amp;Table237[[#This Row],[Descriptions]]</f>
        <v>Declarable at 0.009% - CAS No. 63399-94-0, Lead(2+) heptadecanoate</v>
      </c>
    </row>
    <row r="805" spans="1:6" ht="25.5">
      <c r="A805" s="333" t="s">
        <v>3386</v>
      </c>
      <c r="B805" s="334" t="s">
        <v>5617</v>
      </c>
      <c r="C805" s="334" t="s">
        <v>5339</v>
      </c>
      <c r="D805" s="335">
        <v>9.0000000000000006E-5</v>
      </c>
      <c r="E805" s="319"/>
      <c r="F805" s="319" t="str">
        <f>"Declarable at "&amp;D805*100&amp;"% - CAS No. "&amp;Table237[[#This Row],[CAS]]&amp;", "&amp;Table237[[#This Row],[Descriptions]]</f>
        <v>Declarable at 0.009% - CAS No. 95892-13-0, Lead(2+) isohexadecanoate</v>
      </c>
    </row>
    <row r="806" spans="1:6" ht="25.5">
      <c r="A806" s="333" t="s">
        <v>3053</v>
      </c>
      <c r="B806" s="334" t="s">
        <v>5618</v>
      </c>
      <c r="C806" s="334" t="s">
        <v>5339</v>
      </c>
      <c r="D806" s="335">
        <v>9.0000000000000006E-5</v>
      </c>
      <c r="E806" s="319"/>
      <c r="F806" s="319" t="str">
        <f>"Declarable at "&amp;D806*100&amp;"% - CAS No. "&amp;Table237[[#This Row],[CAS]]&amp;", "&amp;Table237[[#This Row],[Descriptions]]</f>
        <v>Declarable at 0.009% - CAS No. 70727-02-5, Lead(2+) isooctadecanoate</v>
      </c>
    </row>
    <row r="807" spans="1:6" ht="25.5">
      <c r="A807" s="333" t="s">
        <v>3065</v>
      </c>
      <c r="B807" s="334" t="s">
        <v>5619</v>
      </c>
      <c r="C807" s="334" t="s">
        <v>5339</v>
      </c>
      <c r="D807" s="335">
        <v>9.0000000000000006E-5</v>
      </c>
      <c r="E807" s="319"/>
      <c r="F807" s="319" t="str">
        <f>"Declarable at "&amp;D807*100&amp;"% - CAS No. "&amp;Table237[[#This Row],[CAS]]&amp;", "&amp;Table237[[#This Row],[Descriptions]]</f>
        <v>Declarable at 0.009% - CAS No. 71684-29-2, Lead(2+) neodecanoate</v>
      </c>
    </row>
    <row r="808" spans="1:6" ht="25.5">
      <c r="A808" s="333" t="s">
        <v>3352</v>
      </c>
      <c r="B808" s="334" t="s">
        <v>5620</v>
      </c>
      <c r="C808" s="334" t="s">
        <v>5339</v>
      </c>
      <c r="D808" s="335">
        <v>9.0000000000000006E-5</v>
      </c>
      <c r="E808" s="319"/>
      <c r="F808" s="319" t="str">
        <f>"Declarable at "&amp;D808*100&amp;"% - CAS No. "&amp;Table237[[#This Row],[CAS]]&amp;", "&amp;Table237[[#This Row],[Descriptions]]</f>
        <v>Declarable at 0.009% - CAS No. 93894-48-5, Lead(2+) neononanoate</v>
      </c>
    </row>
    <row r="809" spans="1:6" ht="25.5">
      <c r="A809" s="333" t="s">
        <v>3353</v>
      </c>
      <c r="B809" s="334" t="s">
        <v>5621</v>
      </c>
      <c r="C809" s="334" t="s">
        <v>5339</v>
      </c>
      <c r="D809" s="335">
        <v>9.0000000000000006E-5</v>
      </c>
      <c r="E809" s="319"/>
      <c r="F809" s="319" t="str">
        <f>"Declarable at "&amp;D809*100&amp;"% - CAS No. "&amp;Table237[[#This Row],[CAS]]&amp;", "&amp;Table237[[#This Row],[Descriptions]]</f>
        <v>Declarable at 0.009% - CAS No. 93894-49-6, Lead(2+) neoundecanoate</v>
      </c>
    </row>
    <row r="810" spans="1:6" ht="25.5">
      <c r="A810" s="333" t="s">
        <v>3080</v>
      </c>
      <c r="B810" s="334" t="s">
        <v>5622</v>
      </c>
      <c r="C810" s="334" t="s">
        <v>5339</v>
      </c>
      <c r="D810" s="335">
        <v>9.0000000000000006E-5</v>
      </c>
      <c r="E810" s="319"/>
      <c r="F810" s="319" t="str">
        <f>"Declarable at "&amp;D810*100&amp;"% - CAS No. "&amp;Table237[[#This Row],[CAS]]&amp;", "&amp;Table237[[#This Row],[Descriptions]]</f>
        <v>Declarable at 0.009% - CAS No. 7319-86-0, Lead(2+) octanoate</v>
      </c>
    </row>
    <row r="811" spans="1:6" ht="25.5">
      <c r="A811" s="333" t="s">
        <v>3140</v>
      </c>
      <c r="B811" s="334" t="s">
        <v>5623</v>
      </c>
      <c r="C811" s="334" t="s">
        <v>5339</v>
      </c>
      <c r="D811" s="335">
        <v>9.0000000000000006E-5</v>
      </c>
      <c r="E811" s="319"/>
      <c r="F811" s="319" t="str">
        <f>"Declarable at "&amp;D811*100&amp;"% - CAS No. "&amp;Table237[[#This Row],[CAS]]&amp;", "&amp;Table237[[#This Row],[Descriptions]]</f>
        <v>Declarable at 0.009% - CAS No. 7717-46-6, Lead(4+) stearate</v>
      </c>
    </row>
    <row r="812" spans="1:6" ht="25.5">
      <c r="A812" s="333" t="s">
        <v>3066</v>
      </c>
      <c r="B812" s="334" t="s">
        <v>5624</v>
      </c>
      <c r="C812" s="334" t="s">
        <v>5339</v>
      </c>
      <c r="D812" s="335">
        <v>9.0000000000000006E-5</v>
      </c>
      <c r="E812" s="319"/>
      <c r="F812" s="319" t="str">
        <f>"Declarable at "&amp;D812*100&amp;"% - CAS No. "&amp;Table237[[#This Row],[CAS]]&amp;", "&amp;Table237[[#This Row],[Descriptions]]</f>
        <v>Declarable at 0.009% - CAS No. 71686-03-8, Lead(II) fumarate</v>
      </c>
    </row>
    <row r="813" spans="1:6" ht="25.5">
      <c r="A813" s="333" t="s">
        <v>3233</v>
      </c>
      <c r="B813" s="334" t="s">
        <v>5625</v>
      </c>
      <c r="C813" s="334" t="s">
        <v>5339</v>
      </c>
      <c r="D813" s="335">
        <v>9.0000000000000006E-5</v>
      </c>
      <c r="E813" s="319"/>
      <c r="F813" s="319" t="str">
        <f>"Declarable at "&amp;D813*100&amp;"% - CAS No. "&amp;Table237[[#This Row],[CAS]]&amp;", "&amp;Table237[[#This Row],[Descriptions]]</f>
        <v>Declarable at 0.009% - CAS No. 84852-34-6, Lead(II) isodecanoate</v>
      </c>
    </row>
    <row r="814" spans="1:6" ht="25.5">
      <c r="A814" s="333" t="s">
        <v>3360</v>
      </c>
      <c r="B814" s="334" t="s">
        <v>5626</v>
      </c>
      <c r="C814" s="334" t="s">
        <v>5339</v>
      </c>
      <c r="D814" s="335">
        <v>9.0000000000000006E-5</v>
      </c>
      <c r="E814" s="319"/>
      <c r="F814" s="319" t="str">
        <f>"Declarable at "&amp;D814*100&amp;"% - CAS No. "&amp;Table237[[#This Row],[CAS]]&amp;", "&amp;Table237[[#This Row],[Descriptions]]</f>
        <v>Declarable at 0.009% - CAS No. 93981-67-0, Lead(II) isooctanoate</v>
      </c>
    </row>
    <row r="815" spans="1:6" ht="25.5">
      <c r="A815" s="333" t="s">
        <v>2342</v>
      </c>
      <c r="B815" s="334" t="s">
        <v>5627</v>
      </c>
      <c r="C815" s="334" t="s">
        <v>5339</v>
      </c>
      <c r="D815" s="335">
        <v>9.0000000000000006E-5</v>
      </c>
      <c r="E815" s="319"/>
      <c r="F815" s="319" t="str">
        <f>"Declarable at "&amp;D815*100&amp;"% - CAS No. "&amp;Table237[[#This Row],[CAS]]&amp;", "&amp;Table237[[#This Row],[Descriptions]]</f>
        <v>Declarable at 0.009% - CAS No. 17406-54-1, Lead(II) maleate</v>
      </c>
    </row>
    <row r="816" spans="1:6" ht="25.5">
      <c r="A816" s="333" t="s">
        <v>3161</v>
      </c>
      <c r="B816" s="334" t="s">
        <v>5628</v>
      </c>
      <c r="C816" s="334" t="s">
        <v>5339</v>
      </c>
      <c r="D816" s="335">
        <v>9.0000000000000006E-5</v>
      </c>
      <c r="E816" s="319"/>
      <c r="F816" s="319" t="str">
        <f>"Declarable at "&amp;D816*100&amp;"% - CAS No. "&amp;Table237[[#This Row],[CAS]]&amp;", "&amp;Table237[[#This Row],[Descriptions]]</f>
        <v>Declarable at 0.009% - CAS No. 7783-59-7, Lead(IV) fluoride</v>
      </c>
    </row>
    <row r="817" spans="1:6" ht="25.5">
      <c r="A817" s="333" t="s">
        <v>3186</v>
      </c>
      <c r="B817" s="334" t="s">
        <v>5629</v>
      </c>
      <c r="C817" s="334" t="s">
        <v>5339</v>
      </c>
      <c r="D817" s="335">
        <v>9.0000000000000006E-5</v>
      </c>
      <c r="E817" s="319"/>
      <c r="F817" s="319" t="str">
        <f>"Declarable at "&amp;D817*100&amp;"% - CAS No. "&amp;Table237[[#This Row],[CAS]]&amp;", "&amp;Table237[[#This Row],[Descriptions]]</f>
        <v>Declarable at 0.009% - CAS No. 79357-62-3, Lead, (2-methyl-4,6-dinitrophenolato-O1)(nitrato-O)-.mu.-oxodi-, monohydrate</v>
      </c>
    </row>
    <row r="818" spans="1:6" ht="25.5">
      <c r="A818" s="333" t="s">
        <v>2357</v>
      </c>
      <c r="B818" s="334" t="s">
        <v>5630</v>
      </c>
      <c r="C818" s="334" t="s">
        <v>5339</v>
      </c>
      <c r="D818" s="335">
        <v>9.0000000000000006E-5</v>
      </c>
      <c r="E818" s="319"/>
      <c r="F818" s="319" t="str">
        <f>"Declarable at "&amp;D818*100&amp;"% - CAS No. "&amp;Table237[[#This Row],[CAS]]&amp;", "&amp;Table237[[#This Row],[Descriptions]]</f>
        <v>Declarable at 0.009% - CAS No. 17976-43-1, Lead, [.mu.-[1,2-benzenedicarboxylato(2-)-O1:O2]]di-.mu.-oxotri-, cyclo-</v>
      </c>
    </row>
    <row r="819" spans="1:6" ht="25.5">
      <c r="A819" s="333" t="s">
        <v>3024</v>
      </c>
      <c r="B819" s="334" t="s">
        <v>5631</v>
      </c>
      <c r="C819" s="334" t="s">
        <v>5339</v>
      </c>
      <c r="D819" s="335">
        <v>9.0000000000000006E-5</v>
      </c>
      <c r="E819" s="319"/>
      <c r="F819" s="319" t="str">
        <f>"Declarable at "&amp;D819*100&amp;"% - CAS No. "&amp;Table237[[#This Row],[CAS]]&amp;", "&amp;Table237[[#This Row],[Descriptions]]</f>
        <v>Declarable at 0.009% - CAS No. 69011-06-9, Lead, [1,2-benzenedicarboxylato(2-)]dioxotri-</v>
      </c>
    </row>
    <row r="820" spans="1:6" ht="25.5">
      <c r="A820" s="333" t="s">
        <v>2832</v>
      </c>
      <c r="B820" s="334" t="s">
        <v>5632</v>
      </c>
      <c r="C820" s="334" t="s">
        <v>5339</v>
      </c>
      <c r="D820" s="335">
        <v>9.0000000000000006E-5</v>
      </c>
      <c r="E820" s="319"/>
      <c r="F820" s="319" t="str">
        <f>"Declarable at "&amp;D820*100&amp;"% - CAS No. "&amp;Table237[[#This Row],[CAS]]&amp;", "&amp;Table237[[#This Row],[Descriptions]]</f>
        <v>Declarable at 0.009% - CAS No. 57142-78-6, Lead, [1,2-benzenedicarboxylato(2-)]oxodi-</v>
      </c>
    </row>
    <row r="821" spans="1:6" ht="25.5">
      <c r="A821" s="333" t="s">
        <v>2284</v>
      </c>
      <c r="B821" s="334" t="s">
        <v>5633</v>
      </c>
      <c r="C821" s="334" t="s">
        <v>5339</v>
      </c>
      <c r="D821" s="335">
        <v>9.0000000000000006E-5</v>
      </c>
      <c r="E821" s="319"/>
      <c r="F821" s="319" t="str">
        <f>"Declarable at "&amp;D821*100&amp;"% - CAS No. "&amp;Table237[[#This Row],[CAS]]&amp;", "&amp;Table237[[#This Row],[Descriptions]]</f>
        <v>Declarable at 0.009% - CAS No. 15187-16-3, Lead, [29H,31H-phthalocyaninato(2-)-N29,N30,N31,N32]-, (SP-4-1)-</v>
      </c>
    </row>
    <row r="822" spans="1:6" ht="25.5">
      <c r="A822" s="333" t="s">
        <v>3285</v>
      </c>
      <c r="B822" s="334" t="s">
        <v>5634</v>
      </c>
      <c r="C822" s="334" t="s">
        <v>5339</v>
      </c>
      <c r="D822" s="335">
        <v>9.0000000000000006E-5</v>
      </c>
      <c r="E822" s="319"/>
      <c r="F822" s="319" t="str">
        <f>"Declarable at "&amp;D822*100&amp;"% - CAS No. "&amp;Table237[[#This Row],[CAS]]&amp;", "&amp;Table237[[#This Row],[Descriptions]]</f>
        <v>Declarable at 0.009% - CAS No. 90431-30-4, Lead, 2-ethylhexanoate isodecanoate complexes, basic</v>
      </c>
    </row>
    <row r="823" spans="1:6" ht="25.5">
      <c r="A823" s="333" t="s">
        <v>3286</v>
      </c>
      <c r="B823" s="334" t="s">
        <v>5635</v>
      </c>
      <c r="C823" s="334" t="s">
        <v>5339</v>
      </c>
      <c r="D823" s="335">
        <v>9.0000000000000006E-5</v>
      </c>
      <c r="E823" s="319"/>
      <c r="F823" s="319" t="str">
        <f>"Declarable at "&amp;D823*100&amp;"% - CAS No. "&amp;Table237[[#This Row],[CAS]]&amp;", "&amp;Table237[[#This Row],[Descriptions]]</f>
        <v>Declarable at 0.009% - CAS No. 90431-31-5, Lead, 2-ethylhexanoate isononanoate complexes, basic</v>
      </c>
    </row>
    <row r="824" spans="1:6" ht="25.5">
      <c r="A824" s="333" t="s">
        <v>3287</v>
      </c>
      <c r="B824" s="334" t="s">
        <v>5636</v>
      </c>
      <c r="C824" s="334" t="s">
        <v>5339</v>
      </c>
      <c r="D824" s="335">
        <v>9.0000000000000006E-5</v>
      </c>
      <c r="E824" s="319"/>
      <c r="F824" s="319" t="str">
        <f>"Declarable at "&amp;D824*100&amp;"% - CAS No. "&amp;Table237[[#This Row],[CAS]]&amp;", "&amp;Table237[[#This Row],[Descriptions]]</f>
        <v>Declarable at 0.009% - CAS No. 90431-32-6, Lead, 2-ethylhexanoate isooctanoate complexes, basic</v>
      </c>
    </row>
    <row r="825" spans="1:6" ht="25.5">
      <c r="A825" s="333" t="s">
        <v>3288</v>
      </c>
      <c r="B825" s="334" t="s">
        <v>5637</v>
      </c>
      <c r="C825" s="334" t="s">
        <v>5339</v>
      </c>
      <c r="D825" s="335">
        <v>9.0000000000000006E-5</v>
      </c>
      <c r="E825" s="319"/>
      <c r="F825" s="319" t="str">
        <f>"Declarable at "&amp;D825*100&amp;"% - CAS No. "&amp;Table237[[#This Row],[CAS]]&amp;", "&amp;Table237[[#This Row],[Descriptions]]</f>
        <v>Declarable at 0.009% - CAS No. 90431-33-7, Lead, 2-ethylhexanoate naphthenate complexes</v>
      </c>
    </row>
    <row r="826" spans="1:6" ht="25.5">
      <c r="A826" s="333" t="s">
        <v>3289</v>
      </c>
      <c r="B826" s="334" t="s">
        <v>5638</v>
      </c>
      <c r="C826" s="334" t="s">
        <v>5339</v>
      </c>
      <c r="D826" s="335">
        <v>9.0000000000000006E-5</v>
      </c>
      <c r="E826" s="319"/>
      <c r="F826" s="319" t="str">
        <f>"Declarable at "&amp;D826*100&amp;"% - CAS No. "&amp;Table237[[#This Row],[CAS]]&amp;", "&amp;Table237[[#This Row],[Descriptions]]</f>
        <v>Declarable at 0.009% - CAS No. 90431-34-8, Lead, 2-ethylhexanoate naphthenate complexes, basic</v>
      </c>
    </row>
    <row r="827" spans="1:6" ht="25.5">
      <c r="A827" s="333" t="s">
        <v>3290</v>
      </c>
      <c r="B827" s="334" t="s">
        <v>5639</v>
      </c>
      <c r="C827" s="334" t="s">
        <v>5339</v>
      </c>
      <c r="D827" s="335">
        <v>9.0000000000000006E-5</v>
      </c>
      <c r="E827" s="319"/>
      <c r="F827" s="319" t="str">
        <f>"Declarable at "&amp;D827*100&amp;"% - CAS No. "&amp;Table237[[#This Row],[CAS]]&amp;", "&amp;Table237[[#This Row],[Descriptions]]</f>
        <v>Declarable at 0.009% - CAS No. 90431-35-9, Lead, 2-ethylhexanoate neodecanoate complexes, basic</v>
      </c>
    </row>
    <row r="828" spans="1:6" ht="25.5">
      <c r="A828" s="333" t="s">
        <v>2988</v>
      </c>
      <c r="B828" s="334" t="s">
        <v>5640</v>
      </c>
      <c r="C828" s="334" t="s">
        <v>5339</v>
      </c>
      <c r="D828" s="335">
        <v>9.0000000000000006E-5</v>
      </c>
      <c r="E828" s="319"/>
      <c r="F828" s="319" t="str">
        <f>"Declarable at "&amp;D828*100&amp;"% - CAS No. "&amp;Table237[[#This Row],[CAS]]&amp;", "&amp;Table237[[#This Row],[Descriptions]]</f>
        <v>Declarable at 0.009% - CAS No. 68187-37-1, Lead, 2-ethylhexanoate tall-oil fatty acids complexes</v>
      </c>
    </row>
    <row r="829" spans="1:6" ht="25.5">
      <c r="A829" s="333" t="s">
        <v>3047</v>
      </c>
      <c r="B829" s="334" t="s">
        <v>5641</v>
      </c>
      <c r="C829" s="334" t="s">
        <v>5339</v>
      </c>
      <c r="D829" s="335">
        <v>9.0000000000000006E-5</v>
      </c>
      <c r="E829" s="319"/>
      <c r="F829" s="319" t="str">
        <f>"Declarable at "&amp;D829*100&amp;"% - CAS No. "&amp;Table237[[#This Row],[CAS]]&amp;", "&amp;Table237[[#This Row],[Descriptions]]</f>
        <v>Declarable at 0.009% - CAS No. 70513-89-2, Lead, alkyls, manufacturing wastes</v>
      </c>
    </row>
    <row r="830" spans="1:6" ht="25.5">
      <c r="A830" s="333" t="s">
        <v>3030</v>
      </c>
      <c r="B830" s="334" t="s">
        <v>5642</v>
      </c>
      <c r="C830" s="334" t="s">
        <v>5339</v>
      </c>
      <c r="D830" s="335">
        <v>9.0000000000000006E-5</v>
      </c>
      <c r="E830" s="319"/>
      <c r="F830" s="319" t="str">
        <f>"Declarable at "&amp;D830*100&amp;"% - CAS No. "&amp;Table237[[#This Row],[CAS]]&amp;", "&amp;Table237[[#This Row],[Descriptions]]</f>
        <v>Declarable at 0.009% - CAS No. 69029-50-1, Lead, antimonial</v>
      </c>
    </row>
    <row r="831" spans="1:6" ht="25.5">
      <c r="A831" s="333" t="s">
        <v>3031</v>
      </c>
      <c r="B831" s="334" t="s">
        <v>5643</v>
      </c>
      <c r="C831" s="334" t="s">
        <v>5339</v>
      </c>
      <c r="D831" s="335">
        <v>9.0000000000000006E-5</v>
      </c>
      <c r="E831" s="319"/>
      <c r="F831" s="319" t="str">
        <f>"Declarable at "&amp;D831*100&amp;"% - CAS No. "&amp;Table237[[#This Row],[CAS]]&amp;", "&amp;Table237[[#This Row],[Descriptions]]</f>
        <v>Declarable at 0.009% - CAS No. 69029-51-2, Lead, antimonial, dross</v>
      </c>
    </row>
    <row r="832" spans="1:6" ht="25.5">
      <c r="A832" s="333" t="s">
        <v>2303</v>
      </c>
      <c r="B832" s="334" t="s">
        <v>5644</v>
      </c>
      <c r="C832" s="334" t="s">
        <v>5339</v>
      </c>
      <c r="D832" s="335">
        <v>9.0000000000000006E-5</v>
      </c>
      <c r="E832" s="319"/>
      <c r="F832" s="319" t="str">
        <f>"Declarable at "&amp;D832*100&amp;"% - CAS No. "&amp;Table237[[#This Row],[CAS]]&amp;", "&amp;Table237[[#This Row],[Descriptions]]</f>
        <v>Declarable at 0.009% - CAS No. 15748-73-9, Lead, bis(2-hydroxybenzoato-O1,O2)-, (T-4)-</v>
      </c>
    </row>
    <row r="833" spans="1:6" ht="25.5">
      <c r="A833" s="333" t="s">
        <v>2642</v>
      </c>
      <c r="B833" s="334" t="s">
        <v>5645</v>
      </c>
      <c r="C833" s="334" t="s">
        <v>5339</v>
      </c>
      <c r="D833" s="335">
        <v>9.0000000000000006E-5</v>
      </c>
      <c r="E833" s="319"/>
      <c r="F833" s="319" t="str">
        <f>"Declarable at "&amp;D833*100&amp;"% - CAS No. "&amp;Table237[[#This Row],[CAS]]&amp;", "&amp;Table237[[#This Row],[Descriptions]]</f>
        <v>Declarable at 0.009% - CAS No. 36501-84-5, Lead, bis(dipentylcarbamodithioato-S,S')-, (T-4)-</v>
      </c>
    </row>
    <row r="834" spans="1:6" ht="25.5">
      <c r="A834" s="333" t="s">
        <v>3122</v>
      </c>
      <c r="B834" s="334" t="s">
        <v>5646</v>
      </c>
      <c r="C834" s="334" t="s">
        <v>5339</v>
      </c>
      <c r="D834" s="335">
        <v>9.0000000000000006E-5</v>
      </c>
      <c r="E834" s="319"/>
      <c r="F834" s="319" t="str">
        <f>"Declarable at "&amp;D834*100&amp;"% - CAS No. "&amp;Table237[[#This Row],[CAS]]&amp;", "&amp;Table237[[#This Row],[Descriptions]]</f>
        <v>Declarable at 0.009% - CAS No. 75790-73-7, Lead, bis(diphenylcarbamodithioato-S,S')-, (T-4)-</v>
      </c>
    </row>
    <row r="835" spans="1:6" ht="25.5">
      <c r="A835" s="333" t="s">
        <v>2098</v>
      </c>
      <c r="B835" s="334" t="s">
        <v>5647</v>
      </c>
      <c r="C835" s="334" t="s">
        <v>5339</v>
      </c>
      <c r="D835" s="335">
        <v>9.0000000000000006E-5</v>
      </c>
      <c r="E835" s="319"/>
      <c r="F835" s="319" t="str">
        <f>"Declarable at "&amp;D835*100&amp;"% - CAS No. "&amp;Table237[[#This Row],[CAS]]&amp;", "&amp;Table237[[#This Row],[Descriptions]]</f>
        <v>Declarable at 0.009% - CAS No. 12565-18-3, Lead, bis(octadecanoato)dioxotri-</v>
      </c>
    </row>
    <row r="836" spans="1:6" ht="25.5">
      <c r="A836" s="333" t="s">
        <v>2099</v>
      </c>
      <c r="B836" s="334" t="s">
        <v>5647</v>
      </c>
      <c r="C836" s="334" t="s">
        <v>5339</v>
      </c>
      <c r="D836" s="335">
        <v>9.0000000000000006E-5</v>
      </c>
      <c r="E836" s="319"/>
      <c r="F836" s="319" t="str">
        <f>"Declarable at "&amp;D836*100&amp;"% - CAS No. "&amp;Table237[[#This Row],[CAS]]&amp;", "&amp;Table237[[#This Row],[Descriptions]]</f>
        <v>Declarable at 0.009% - CAS No. 12578-12-0, Lead, bis(octadecanoato)dioxotri-</v>
      </c>
    </row>
    <row r="837" spans="1:6" ht="25.5">
      <c r="A837" s="333" t="s">
        <v>3398</v>
      </c>
      <c r="B837" s="334" t="s">
        <v>5648</v>
      </c>
      <c r="C837" s="334" t="s">
        <v>5339</v>
      </c>
      <c r="D837" s="335">
        <v>9.0000000000000006E-5</v>
      </c>
      <c r="E837" s="319"/>
      <c r="F837" s="319" t="str">
        <f>"Declarable at "&amp;D837*100&amp;"% - CAS No. "&amp;Table237[[#This Row],[CAS]]&amp;", "&amp;Table237[[#This Row],[Descriptions]]</f>
        <v>Declarable at 0.009% - CAS No. 97808-88-3, Lead, bullion</v>
      </c>
    </row>
    <row r="838" spans="1:6" ht="25.5">
      <c r="A838" s="333" t="s">
        <v>3190</v>
      </c>
      <c r="B838" s="334" t="s">
        <v>5649</v>
      </c>
      <c r="C838" s="334" t="s">
        <v>5339</v>
      </c>
      <c r="D838" s="335">
        <v>9.0000000000000006E-5</v>
      </c>
      <c r="E838" s="319"/>
      <c r="F838" s="319" t="str">
        <f>"Declarable at "&amp;D838*100&amp;"% - CAS No. "&amp;Table237[[#This Row],[CAS]]&amp;", "&amp;Table237[[#This Row],[Descriptions]]</f>
        <v>Declarable at 0.009% - CAS No. 79803-79-5, Lead, C3-13-fatty acid naphthenate complexes</v>
      </c>
    </row>
    <row r="839" spans="1:6" ht="25.5">
      <c r="A839" s="333" t="s">
        <v>3221</v>
      </c>
      <c r="B839" s="334" t="s">
        <v>5650</v>
      </c>
      <c r="C839" s="334" t="s">
        <v>5339</v>
      </c>
      <c r="D839" s="335">
        <v>9.0000000000000006E-5</v>
      </c>
      <c r="E839" s="319"/>
      <c r="F839" s="319" t="str">
        <f>"Declarable at "&amp;D839*100&amp;"% - CAS No. "&amp;Table237[[#This Row],[CAS]]&amp;", "&amp;Table237[[#This Row],[Descriptions]]</f>
        <v>Declarable at 0.009% - CAS No. 84067-00-5, Lead, C4-10-fatty acid naphthenate complexes</v>
      </c>
    </row>
    <row r="840" spans="1:6" ht="25.5">
      <c r="A840" s="333" t="s">
        <v>3336</v>
      </c>
      <c r="B840" s="334" t="s">
        <v>5651</v>
      </c>
      <c r="C840" s="334" t="s">
        <v>5339</v>
      </c>
      <c r="D840" s="335">
        <v>9.0000000000000006E-5</v>
      </c>
      <c r="E840" s="319"/>
      <c r="F840" s="319" t="str">
        <f>"Declarable at "&amp;D840*100&amp;"% - CAS No. "&amp;Table237[[#This Row],[CAS]]&amp;", "&amp;Table237[[#This Row],[Descriptions]]</f>
        <v>Declarable at 0.009% - CAS No. 92200-92-5, Lead, C4-10-fatty acid octanoate complexes</v>
      </c>
    </row>
    <row r="841" spans="1:6" ht="25.5">
      <c r="A841" s="333" t="s">
        <v>3219</v>
      </c>
      <c r="B841" s="334" t="s">
        <v>5652</v>
      </c>
      <c r="C841" s="334" t="s">
        <v>5339</v>
      </c>
      <c r="D841" s="335">
        <v>9.0000000000000006E-5</v>
      </c>
      <c r="E841" s="319"/>
      <c r="F841" s="319" t="str">
        <f>"Declarable at "&amp;D841*100&amp;"% - CAS No. "&amp;Table237[[#This Row],[CAS]]&amp;", "&amp;Table237[[#This Row],[Descriptions]]</f>
        <v>Declarable at 0.009% - CAS No. 84066-98-8, Lead, C5-23-branched carboxylate C4-10-fatty acid complexes</v>
      </c>
    </row>
    <row r="842" spans="1:6" ht="25.5">
      <c r="A842" s="333" t="s">
        <v>3212</v>
      </c>
      <c r="B842" s="334" t="s">
        <v>5653</v>
      </c>
      <c r="C842" s="334" t="s">
        <v>5339</v>
      </c>
      <c r="D842" s="335">
        <v>9.0000000000000006E-5</v>
      </c>
      <c r="E842" s="319"/>
      <c r="F842" s="319" t="str">
        <f>"Declarable at "&amp;D842*100&amp;"% - CAS No. "&amp;Table237[[#This Row],[CAS]]&amp;", "&amp;Table237[[#This Row],[Descriptions]]</f>
        <v>Declarable at 0.009% - CAS No. 83711-45-9, Lead, C5-23-branched carboxylate C4-10-fatty acid naphthenate complexes</v>
      </c>
    </row>
    <row r="843" spans="1:6" ht="25.5">
      <c r="A843" s="333" t="s">
        <v>3213</v>
      </c>
      <c r="B843" s="334" t="s">
        <v>5654</v>
      </c>
      <c r="C843" s="334" t="s">
        <v>5339</v>
      </c>
      <c r="D843" s="335">
        <v>9.0000000000000006E-5</v>
      </c>
      <c r="E843" s="319"/>
      <c r="F843" s="319" t="str">
        <f>"Declarable at "&amp;D843*100&amp;"% - CAS No. "&amp;Table237[[#This Row],[CAS]]&amp;", "&amp;Table237[[#This Row],[Descriptions]]</f>
        <v>Declarable at 0.009% - CAS No. 83711-46-0, Lead, C5-23-branched carboxylate naphthenate complexes</v>
      </c>
    </row>
    <row r="844" spans="1:6" ht="25.5">
      <c r="A844" s="333" t="s">
        <v>3214</v>
      </c>
      <c r="B844" s="334" t="s">
        <v>5655</v>
      </c>
      <c r="C844" s="334" t="s">
        <v>5339</v>
      </c>
      <c r="D844" s="335">
        <v>9.0000000000000006E-5</v>
      </c>
      <c r="E844" s="319"/>
      <c r="F844" s="319" t="str">
        <f>"Declarable at "&amp;D844*100&amp;"% - CAS No. "&amp;Table237[[#This Row],[CAS]]&amp;", "&amp;Table237[[#This Row],[Descriptions]]</f>
        <v>Declarable at 0.009% - CAS No. 83711-47-1, Lead, C5-23-branched carboxylate naphthenate octanoate complexes</v>
      </c>
    </row>
    <row r="845" spans="1:6" ht="25.5">
      <c r="A845" s="333" t="s">
        <v>3220</v>
      </c>
      <c r="B845" s="334" t="s">
        <v>5656</v>
      </c>
      <c r="C845" s="334" t="s">
        <v>5339</v>
      </c>
      <c r="D845" s="335">
        <v>9.0000000000000006E-5</v>
      </c>
      <c r="E845" s="319"/>
      <c r="F845" s="319" t="str">
        <f>"Declarable at "&amp;D845*100&amp;"% - CAS No. "&amp;Table237[[#This Row],[CAS]]&amp;", "&amp;Table237[[#This Row],[Descriptions]]</f>
        <v>Declarable at 0.009% - CAS No. 84066-99-9, Lead, C5-23-branched carboxylate octanoate complexes</v>
      </c>
    </row>
    <row r="846" spans="1:6" ht="25.5">
      <c r="A846" s="333" t="s">
        <v>3040</v>
      </c>
      <c r="B846" s="334" t="s">
        <v>5657</v>
      </c>
      <c r="C846" s="334" t="s">
        <v>5339</v>
      </c>
      <c r="D846" s="335">
        <v>9.0000000000000006E-5</v>
      </c>
      <c r="E846" s="319"/>
      <c r="F846" s="319" t="str">
        <f>"Declarable at "&amp;D846*100&amp;"% - CAS No. "&amp;Table237[[#This Row],[CAS]]&amp;", "&amp;Table237[[#This Row],[Descriptions]]</f>
        <v>Declarable at 0.009% - CAS No. 70084-67-2, Lead, C6-19-branched carboxylate naphthenate complexes</v>
      </c>
    </row>
    <row r="847" spans="1:6" ht="25.5">
      <c r="A847" s="333" t="s">
        <v>3284</v>
      </c>
      <c r="B847" s="334" t="s">
        <v>5658</v>
      </c>
      <c r="C847" s="334" t="s">
        <v>5339</v>
      </c>
      <c r="D847" s="335">
        <v>9.0000000000000006E-5</v>
      </c>
      <c r="E847" s="319"/>
      <c r="F847" s="319" t="str">
        <f>"Declarable at "&amp;D847*100&amp;"% - CAS No. "&amp;Table237[[#This Row],[CAS]]&amp;", "&amp;Table237[[#This Row],[Descriptions]]</f>
        <v>Declarable at 0.009% - CAS No. 90431-28-0, Lead, C8-10-branched fatty acids C9-11-neofatty acids naphthenate complexes</v>
      </c>
    </row>
    <row r="848" spans="1:6" ht="25.5">
      <c r="A848" s="333" t="s">
        <v>3283</v>
      </c>
      <c r="B848" s="334" t="s">
        <v>5659</v>
      </c>
      <c r="C848" s="334" t="s">
        <v>5339</v>
      </c>
      <c r="D848" s="335">
        <v>9.0000000000000006E-5</v>
      </c>
      <c r="E848" s="319"/>
      <c r="F848" s="319" t="str">
        <f>"Declarable at "&amp;D848*100&amp;"% - CAS No. "&amp;Table237[[#This Row],[CAS]]&amp;", "&amp;Table237[[#This Row],[Descriptions]]</f>
        <v>Declarable at 0.009% - CAS No. 90431-27-9, Lead, C8-10-branched fatty acids C9-11-neofatty acids naphthenate complexes, overbased</v>
      </c>
    </row>
    <row r="849" spans="1:6" ht="25.5">
      <c r="A849" s="333" t="s">
        <v>2097</v>
      </c>
      <c r="B849" s="334" t="s">
        <v>5660</v>
      </c>
      <c r="C849" s="334" t="s">
        <v>5339</v>
      </c>
      <c r="D849" s="335">
        <v>9.0000000000000006E-5</v>
      </c>
      <c r="E849" s="319"/>
      <c r="F849" s="319" t="str">
        <f>"Declarable at "&amp;D849*100&amp;"% - CAS No. "&amp;Table237[[#This Row],[CAS]]&amp;", "&amp;Table237[[#This Row],[Descriptions]]</f>
        <v>Declarable at 0.009% - CAS No. 125494-56-6, Lead, C9- 28-neocarboxylate 2-ethylhexanoate complexes, basic</v>
      </c>
    </row>
    <row r="850" spans="1:6" ht="25.5">
      <c r="A850" s="333" t="s">
        <v>3046</v>
      </c>
      <c r="B850" s="334" t="s">
        <v>5661</v>
      </c>
      <c r="C850" s="334" t="s">
        <v>5339</v>
      </c>
      <c r="D850" s="335">
        <v>9.0000000000000006E-5</v>
      </c>
      <c r="E850" s="319"/>
      <c r="F850" s="319" t="str">
        <f>"Declarable at "&amp;D850*100&amp;"% - CAS No. "&amp;Table237[[#This Row],[CAS]]&amp;", "&amp;Table237[[#This Row],[Descriptions]]</f>
        <v>Declarable at 0.009% - CAS No. 70321-55-0, Lead, decanoate octanoate complexes</v>
      </c>
    </row>
    <row r="851" spans="1:6" ht="25.5">
      <c r="A851" s="333" t="s">
        <v>3389</v>
      </c>
      <c r="B851" s="334" t="s">
        <v>5662</v>
      </c>
      <c r="C851" s="334" t="s">
        <v>5339</v>
      </c>
      <c r="D851" s="335">
        <v>9.0000000000000006E-5</v>
      </c>
      <c r="E851" s="319"/>
      <c r="F851" s="319" t="str">
        <f>"Declarable at "&amp;D851*100&amp;"% - CAS No. "&amp;Table237[[#This Row],[CAS]]&amp;", "&amp;Table237[[#This Row],[Descriptions]]</f>
        <v>Declarable at 0.009% - CAS No. 96471-22-6, Lead, di-.mu.-hydroxy(2-methyl-4,6-dinitrophenolato-O1)(nitrato-O)di-</v>
      </c>
    </row>
    <row r="852" spans="1:6" ht="25.5">
      <c r="A852" s="333" t="s">
        <v>2088</v>
      </c>
      <c r="B852" s="334" t="s">
        <v>5663</v>
      </c>
      <c r="C852" s="334" t="s">
        <v>5339</v>
      </c>
      <c r="D852" s="335">
        <v>9.0000000000000006E-5</v>
      </c>
      <c r="E852" s="319"/>
      <c r="F852" s="319" t="str">
        <f>"Declarable at "&amp;D852*100&amp;"% - CAS No. "&amp;Table237[[#This Row],[CAS]]&amp;", "&amp;Table237[[#This Row],[Descriptions]]</f>
        <v>Declarable at 0.009% - CAS No. 12403-82-6, Lead, dihydroxy[2,4,6-trinitro-1,3-benzenediolato(2-)]di-</v>
      </c>
    </row>
    <row r="853" spans="1:6" ht="25.5">
      <c r="A853" s="333" t="s">
        <v>3032</v>
      </c>
      <c r="B853" s="334" t="s">
        <v>5664</v>
      </c>
      <c r="C853" s="334" t="s">
        <v>5339</v>
      </c>
      <c r="D853" s="335">
        <v>9.0000000000000006E-5</v>
      </c>
      <c r="E853" s="319"/>
      <c r="F853" s="319" t="str">
        <f>"Declarable at "&amp;D853*100&amp;"% - CAS No. "&amp;Table237[[#This Row],[CAS]]&amp;", "&amp;Table237[[#This Row],[Descriptions]]</f>
        <v>Declarable at 0.009% - CAS No. 69029-52-3, Lead, dross</v>
      </c>
    </row>
    <row r="854" spans="1:6" ht="25.5">
      <c r="A854" s="333" t="s">
        <v>3028</v>
      </c>
      <c r="B854" s="334" t="s">
        <v>5665</v>
      </c>
      <c r="C854" s="334" t="s">
        <v>5339</v>
      </c>
      <c r="D854" s="335">
        <v>9.0000000000000006E-5</v>
      </c>
      <c r="E854" s="319"/>
      <c r="F854" s="319" t="str">
        <f>"Declarable at "&amp;D854*100&amp;"% - CAS No. "&amp;Table237[[#This Row],[CAS]]&amp;", "&amp;Table237[[#This Row],[Descriptions]]</f>
        <v>Declarable at 0.009% - CAS No. 69029-45-4, Lead, dross, antimony-rich</v>
      </c>
    </row>
    <row r="855" spans="1:6" ht="25.5">
      <c r="A855" s="333" t="s">
        <v>3029</v>
      </c>
      <c r="B855" s="334" t="s">
        <v>5666</v>
      </c>
      <c r="C855" s="334" t="s">
        <v>5339</v>
      </c>
      <c r="D855" s="335">
        <v>9.0000000000000006E-5</v>
      </c>
      <c r="E855" s="319"/>
      <c r="F855" s="319" t="str">
        <f>"Declarable at "&amp;D855*100&amp;"% - CAS No. "&amp;Table237[[#This Row],[CAS]]&amp;", "&amp;Table237[[#This Row],[Descriptions]]</f>
        <v>Declarable at 0.009% - CAS No. 69029-46-5, Lead, dross, bismuth-rich</v>
      </c>
    </row>
    <row r="856" spans="1:6" ht="25.5">
      <c r="A856" s="333" t="s">
        <v>3037</v>
      </c>
      <c r="B856" s="334" t="s">
        <v>5667</v>
      </c>
      <c r="C856" s="334" t="s">
        <v>5339</v>
      </c>
      <c r="D856" s="335">
        <v>9.0000000000000006E-5</v>
      </c>
      <c r="E856" s="319"/>
      <c r="F856" s="319" t="str">
        <f>"Declarable at "&amp;D856*100&amp;"% - CAS No. "&amp;Table237[[#This Row],[CAS]]&amp;", "&amp;Table237[[#This Row],[Descriptions]]</f>
        <v>Declarable at 0.009% - CAS No. 69227-11-8, Lead, dross, copper-rich</v>
      </c>
    </row>
    <row r="857" spans="1:6" ht="25.5">
      <c r="A857" s="333" t="s">
        <v>1922</v>
      </c>
      <c r="B857" s="334" t="s">
        <v>5668</v>
      </c>
      <c r="C857" s="334" t="s">
        <v>5339</v>
      </c>
      <c r="D857" s="335">
        <v>9.0000000000000006E-5</v>
      </c>
      <c r="E857" s="319"/>
      <c r="F857" s="319" t="str">
        <f>"Declarable at "&amp;D857*100&amp;"% - CAS No. "&amp;Table237[[#This Row],[CAS]]&amp;", "&amp;Table237[[#This Row],[Descriptions]]</f>
        <v>Declarable at 0.009% - CAS No. 100656-49-3, Lead, dross, vanadium-zinc-containing</v>
      </c>
    </row>
    <row r="858" spans="1:6" ht="25.5">
      <c r="A858" s="333" t="s">
        <v>3291</v>
      </c>
      <c r="B858" s="334" t="s">
        <v>5669</v>
      </c>
      <c r="C858" s="334" t="s">
        <v>5339</v>
      </c>
      <c r="D858" s="335">
        <v>9.0000000000000006E-5</v>
      </c>
      <c r="E858" s="319"/>
      <c r="F858" s="319" t="str">
        <f>"Declarable at "&amp;D858*100&amp;"% - CAS No. "&amp;Table237[[#This Row],[CAS]]&amp;", "&amp;Table237[[#This Row],[Descriptions]]</f>
        <v>Declarable at 0.009% - CAS No. 90431-36-0, Lead, isodecanoate isononanoate complexes, basic</v>
      </c>
    </row>
    <row r="859" spans="1:6" ht="25.5">
      <c r="A859" s="333" t="s">
        <v>3292</v>
      </c>
      <c r="B859" s="334" t="s">
        <v>5670</v>
      </c>
      <c r="C859" s="334" t="s">
        <v>5339</v>
      </c>
      <c r="D859" s="335">
        <v>9.0000000000000006E-5</v>
      </c>
      <c r="E859" s="319"/>
      <c r="F859" s="319" t="str">
        <f>"Declarable at "&amp;D859*100&amp;"% - CAS No. "&amp;Table237[[#This Row],[CAS]]&amp;", "&amp;Table237[[#This Row],[Descriptions]]</f>
        <v>Declarable at 0.009% - CAS No. 90431-37-1, Lead, isodecanoate isooctanoate complexes, basic</v>
      </c>
    </row>
    <row r="860" spans="1:6" ht="25.5">
      <c r="A860" s="333" t="s">
        <v>3293</v>
      </c>
      <c r="B860" s="334" t="s">
        <v>5671</v>
      </c>
      <c r="C860" s="334" t="s">
        <v>5339</v>
      </c>
      <c r="D860" s="335">
        <v>9.0000000000000006E-5</v>
      </c>
      <c r="E860" s="319"/>
      <c r="F860" s="319" t="str">
        <f>"Declarable at "&amp;D860*100&amp;"% - CAS No. "&amp;Table237[[#This Row],[CAS]]&amp;", "&amp;Table237[[#This Row],[Descriptions]]</f>
        <v>Declarable at 0.009% - CAS No. 90431-38-2, Lead, isodecanoate naphthenate complexes</v>
      </c>
    </row>
    <row r="861" spans="1:6" ht="25.5">
      <c r="A861" s="333" t="s">
        <v>1926</v>
      </c>
      <c r="B861" s="334" t="s">
        <v>5672</v>
      </c>
      <c r="C861" s="334" t="s">
        <v>5339</v>
      </c>
      <c r="D861" s="335">
        <v>9.0000000000000006E-5</v>
      </c>
      <c r="E861" s="319"/>
      <c r="F861" s="319" t="str">
        <f>"Declarable at "&amp;D861*100&amp;"% - CAS No. "&amp;Table237[[#This Row],[CAS]]&amp;", "&amp;Table237[[#This Row],[Descriptions]]</f>
        <v>Declarable at 0.009% - CAS No. 101012-92-4, Lead, isodecanoate naphthenate complexes, basic</v>
      </c>
    </row>
    <row r="862" spans="1:6" ht="25.5">
      <c r="A862" s="333" t="s">
        <v>3294</v>
      </c>
      <c r="B862" s="334" t="s">
        <v>5673</v>
      </c>
      <c r="C862" s="334" t="s">
        <v>5339</v>
      </c>
      <c r="D862" s="335">
        <v>9.0000000000000006E-5</v>
      </c>
      <c r="E862" s="319"/>
      <c r="F862" s="319" t="str">
        <f>"Declarable at "&amp;D862*100&amp;"% - CAS No. "&amp;Table237[[#This Row],[CAS]]&amp;", "&amp;Table237[[#This Row],[Descriptions]]</f>
        <v>Declarable at 0.009% - CAS No. 90431-39-3, Lead, isodecanoate neodecanoate complexes, basic</v>
      </c>
    </row>
    <row r="863" spans="1:6" ht="25.5">
      <c r="A863" s="333" t="s">
        <v>3234</v>
      </c>
      <c r="B863" s="334" t="s">
        <v>5674</v>
      </c>
      <c r="C863" s="334" t="s">
        <v>5339</v>
      </c>
      <c r="D863" s="335">
        <v>9.0000000000000006E-5</v>
      </c>
      <c r="E863" s="319"/>
      <c r="F863" s="319" t="str">
        <f>"Declarable at "&amp;D863*100&amp;"% - CAS No. "&amp;Table237[[#This Row],[CAS]]&amp;", "&amp;Table237[[#This Row],[Descriptions]]</f>
        <v>Declarable at 0.009% - CAS No. 84929-94-2, Lead, isononanoate isooctanoate complexes, basic</v>
      </c>
    </row>
    <row r="864" spans="1:6" ht="25.5">
      <c r="A864" s="333" t="s">
        <v>3237</v>
      </c>
      <c r="B864" s="334" t="s">
        <v>5675</v>
      </c>
      <c r="C864" s="334" t="s">
        <v>5339</v>
      </c>
      <c r="D864" s="335">
        <v>9.0000000000000006E-5</v>
      </c>
      <c r="E864" s="319"/>
      <c r="F864" s="319" t="str">
        <f>"Declarable at "&amp;D864*100&amp;"% - CAS No. "&amp;Table237[[#This Row],[CAS]]&amp;", "&amp;Table237[[#This Row],[Descriptions]]</f>
        <v>Declarable at 0.009% - CAS No. 84929-97-5, Lead, isononanoate naphthenate complexes</v>
      </c>
    </row>
    <row r="865" spans="1:6" ht="25.5">
      <c r="A865" s="333" t="s">
        <v>3295</v>
      </c>
      <c r="B865" s="334" t="s">
        <v>5676</v>
      </c>
      <c r="C865" s="334" t="s">
        <v>5339</v>
      </c>
      <c r="D865" s="335">
        <v>9.0000000000000006E-5</v>
      </c>
      <c r="E865" s="319"/>
      <c r="F865" s="319" t="str">
        <f>"Declarable at "&amp;D865*100&amp;"% - CAS No. "&amp;Table237[[#This Row],[CAS]]&amp;", "&amp;Table237[[#This Row],[Descriptions]]</f>
        <v>Declarable at 0.009% - CAS No. 90431-40-6, Lead, isononanoate naphthenate complexes, basic</v>
      </c>
    </row>
    <row r="866" spans="1:6" ht="25.5">
      <c r="A866" s="333" t="s">
        <v>3296</v>
      </c>
      <c r="B866" s="334" t="s">
        <v>5677</v>
      </c>
      <c r="C866" s="334" t="s">
        <v>5339</v>
      </c>
      <c r="D866" s="335">
        <v>9.0000000000000006E-5</v>
      </c>
      <c r="E866" s="319"/>
      <c r="F866" s="319" t="str">
        <f>"Declarable at "&amp;D866*100&amp;"% - CAS No. "&amp;Table237[[#This Row],[CAS]]&amp;", "&amp;Table237[[#This Row],[Descriptions]]</f>
        <v>Declarable at 0.009% - CAS No. 90431-41-7, Lead, isononanoate neodecanoate complexes, basic</v>
      </c>
    </row>
    <row r="867" spans="1:6" ht="25.5">
      <c r="A867" s="333" t="s">
        <v>3005</v>
      </c>
      <c r="B867" s="334" t="s">
        <v>5678</v>
      </c>
      <c r="C867" s="334" t="s">
        <v>5339</v>
      </c>
      <c r="D867" s="335">
        <v>9.0000000000000006E-5</v>
      </c>
      <c r="E867" s="319"/>
      <c r="F867" s="319" t="str">
        <f>"Declarable at "&amp;D867*100&amp;"% - CAS No. "&amp;Table237[[#This Row],[CAS]]&amp;", "&amp;Table237[[#This Row],[Descriptions]]</f>
        <v>Declarable at 0.009% - CAS No. 68515-80-0, Lead, isooctanoate naphthenate complexes</v>
      </c>
    </row>
    <row r="868" spans="1:6" ht="25.5">
      <c r="A868" s="333" t="s">
        <v>3297</v>
      </c>
      <c r="B868" s="334" t="s">
        <v>5679</v>
      </c>
      <c r="C868" s="334" t="s">
        <v>5339</v>
      </c>
      <c r="D868" s="335">
        <v>9.0000000000000006E-5</v>
      </c>
      <c r="E868" s="319"/>
      <c r="F868" s="319" t="str">
        <f>"Declarable at "&amp;D868*100&amp;"% - CAS No. "&amp;Table237[[#This Row],[CAS]]&amp;", "&amp;Table237[[#This Row],[Descriptions]]</f>
        <v>Declarable at 0.009% - CAS No. 90431-42-8, Lead, isooctanoate naphthenate complexes, basic</v>
      </c>
    </row>
    <row r="869" spans="1:6" ht="25.5">
      <c r="A869" s="333" t="s">
        <v>1927</v>
      </c>
      <c r="B869" s="334" t="s">
        <v>5680</v>
      </c>
      <c r="C869" s="334" t="s">
        <v>5339</v>
      </c>
      <c r="D869" s="335">
        <v>9.0000000000000006E-5</v>
      </c>
      <c r="E869" s="319"/>
      <c r="F869" s="319" t="str">
        <f>"Declarable at "&amp;D869*100&amp;"% - CAS No. "&amp;Table237[[#This Row],[CAS]]&amp;", "&amp;Table237[[#This Row],[Descriptions]]</f>
        <v>Declarable at 0.009% - CAS No. 101013-06-3, Lead, isooctanoate neodecanoate complexes</v>
      </c>
    </row>
    <row r="870" spans="1:6" ht="25.5">
      <c r="A870" s="333" t="s">
        <v>3235</v>
      </c>
      <c r="B870" s="334" t="s">
        <v>5681</v>
      </c>
      <c r="C870" s="334" t="s">
        <v>5339</v>
      </c>
      <c r="D870" s="335">
        <v>9.0000000000000006E-5</v>
      </c>
      <c r="E870" s="319"/>
      <c r="F870" s="319" t="str">
        <f>"Declarable at "&amp;D870*100&amp;"% - CAS No. "&amp;Table237[[#This Row],[CAS]]&amp;", "&amp;Table237[[#This Row],[Descriptions]]</f>
        <v>Declarable at 0.009% - CAS No. 84929-95-3, Lead, isooctanoate neodecanoate complexes, basic</v>
      </c>
    </row>
    <row r="871" spans="1:6" ht="25.5">
      <c r="A871" s="333" t="s">
        <v>3298</v>
      </c>
      <c r="B871" s="334" t="s">
        <v>5682</v>
      </c>
      <c r="C871" s="334" t="s">
        <v>5339</v>
      </c>
      <c r="D871" s="335">
        <v>9.0000000000000006E-5</v>
      </c>
      <c r="E871" s="319"/>
      <c r="F871" s="319" t="str">
        <f>"Declarable at "&amp;D871*100&amp;"% - CAS No. "&amp;Table237[[#This Row],[CAS]]&amp;", "&amp;Table237[[#This Row],[Descriptions]]</f>
        <v>Declarable at 0.009% - CAS No. 90431-43-9, Lead, naphthenate neodecanoate complexes</v>
      </c>
    </row>
    <row r="872" spans="1:6" ht="25.5">
      <c r="A872" s="333" t="s">
        <v>3236</v>
      </c>
      <c r="B872" s="334" t="s">
        <v>5683</v>
      </c>
      <c r="C872" s="334" t="s">
        <v>5339</v>
      </c>
      <c r="D872" s="335">
        <v>9.0000000000000006E-5</v>
      </c>
      <c r="E872" s="319"/>
      <c r="F872" s="319" t="str">
        <f>"Declarable at "&amp;D872*100&amp;"% - CAS No. "&amp;Table237[[#This Row],[CAS]]&amp;", "&amp;Table237[[#This Row],[Descriptions]]</f>
        <v>Declarable at 0.009% - CAS No. 84929-96-4, Lead, naphthenate neodecanoate complexes, basic</v>
      </c>
    </row>
    <row r="873" spans="1:6" ht="25.5">
      <c r="A873" s="333" t="s">
        <v>3299</v>
      </c>
      <c r="B873" s="334" t="s">
        <v>5684</v>
      </c>
      <c r="C873" s="334" t="s">
        <v>5339</v>
      </c>
      <c r="D873" s="335">
        <v>9.0000000000000006E-5</v>
      </c>
      <c r="E873" s="319"/>
      <c r="F873" s="319" t="str">
        <f>"Declarable at "&amp;D873*100&amp;"% - CAS No. "&amp;Table237[[#This Row],[CAS]]&amp;", "&amp;Table237[[#This Row],[Descriptions]]</f>
        <v>Declarable at 0.009% - CAS No. 90431-44-0, Lead, neononanoate neoundecanoate complexes, basic</v>
      </c>
    </row>
    <row r="874" spans="1:6" ht="25.5">
      <c r="A874" s="333" t="s">
        <v>3383</v>
      </c>
      <c r="B874" s="334" t="s">
        <v>5685</v>
      </c>
      <c r="C874" s="334" t="s">
        <v>5339</v>
      </c>
      <c r="D874" s="335">
        <v>9.0000000000000006E-5</v>
      </c>
      <c r="E874" s="319"/>
      <c r="F874" s="319" t="str">
        <f>"Declarable at "&amp;D874*100&amp;"% - CAS No. "&amp;Table237[[#This Row],[CAS]]&amp;", "&amp;Table237[[#This Row],[Descriptions]]</f>
        <v>Declarable at 0.009% - CAS No. 94551-60-7, Lead, zinc dross</v>
      </c>
    </row>
    <row r="875" spans="1:6" ht="25.5">
      <c r="A875" s="333" t="s">
        <v>3023</v>
      </c>
      <c r="B875" s="334" t="s">
        <v>5686</v>
      </c>
      <c r="C875" s="334" t="s">
        <v>5339</v>
      </c>
      <c r="D875" s="335">
        <v>9.0000000000000006E-5</v>
      </c>
      <c r="E875" s="319"/>
      <c r="F875" s="319" t="str">
        <f>"Declarable at "&amp;D875*100&amp;"% - CAS No. "&amp;Table237[[#This Row],[CAS]]&amp;", "&amp;Table237[[#This Row],[Descriptions]]</f>
        <v>Declarable at 0.009% - CAS No. 68990-75-0, Linseed oil, polymer with tung oil, lead salt</v>
      </c>
    </row>
    <row r="876" spans="1:6" ht="25.5">
      <c r="A876" s="333" t="s">
        <v>2986</v>
      </c>
      <c r="B876" s="334" t="s">
        <v>5687</v>
      </c>
      <c r="C876" s="334" t="s">
        <v>5339</v>
      </c>
      <c r="D876" s="335">
        <v>9.0000000000000006E-5</v>
      </c>
      <c r="E876" s="319"/>
      <c r="F876" s="319" t="str">
        <f>"Declarable at "&amp;D876*100&amp;"% - CAS No. "&amp;Table237[[#This Row],[CAS]]&amp;", "&amp;Table237[[#This Row],[Descriptions]]</f>
        <v>Declarable at 0.009% - CAS No. 68152-99-8, Linseed oil, reaction products with lead oxide (Pb3O4) and mastic</v>
      </c>
    </row>
    <row r="877" spans="1:6" ht="25.5">
      <c r="A877" s="333" t="s">
        <v>2345</v>
      </c>
      <c r="B877" s="334" t="s">
        <v>5688</v>
      </c>
      <c r="C877" s="334" t="s">
        <v>5339</v>
      </c>
      <c r="D877" s="335">
        <v>9.0000000000000006E-5</v>
      </c>
      <c r="E877" s="319"/>
      <c r="F877" s="319" t="str">
        <f>"Declarable at "&amp;D877*100&amp;"% - CAS No. "&amp;Table237[[#This Row],[CAS]]&amp;", "&amp;Table237[[#This Row],[Descriptions]]</f>
        <v>Declarable at 0.009% - CAS No. 17570-76-2, Methanesulfonic acid, lead(2+) salt</v>
      </c>
    </row>
    <row r="878" spans="1:6" ht="25.5">
      <c r="A878" s="333" t="s">
        <v>2105</v>
      </c>
      <c r="B878" s="334" t="s">
        <v>5689</v>
      </c>
      <c r="C878" s="334" t="s">
        <v>5339</v>
      </c>
      <c r="D878" s="335">
        <v>9.0000000000000006E-5</v>
      </c>
      <c r="E878" s="319"/>
      <c r="F878" s="319" t="str">
        <f>"Declarable at "&amp;D878*100&amp;"% - CAS No. "&amp;Table237[[#This Row],[CAS]]&amp;", "&amp;Table237[[#This Row],[Descriptions]]</f>
        <v>Declarable at 0.009% - CAS No. 12656-85-8, Molybdate orange (Lead chromate pigment)</v>
      </c>
    </row>
    <row r="879" spans="1:6" ht="25.5">
      <c r="A879" s="333" t="s">
        <v>2930</v>
      </c>
      <c r="B879" s="334" t="s">
        <v>5690</v>
      </c>
      <c r="C879" s="334" t="s">
        <v>5339</v>
      </c>
      <c r="D879" s="335">
        <v>9.0000000000000006E-5</v>
      </c>
      <c r="E879" s="319"/>
      <c r="F879" s="319" t="str">
        <f>"Declarable at "&amp;D879*100&amp;"% - CAS No. "&amp;Table237[[#This Row],[CAS]]&amp;", "&amp;Table237[[#This Row],[Descriptions]]</f>
        <v>Declarable at 0.009% - CAS No. 63568-30-9, Naphthalenesulfonic acid, diisononyl-, lead(2+) salt</v>
      </c>
    </row>
    <row r="880" spans="1:6" ht="25.5">
      <c r="A880" s="333" t="s">
        <v>2907</v>
      </c>
      <c r="B880" s="334" t="s">
        <v>5691</v>
      </c>
      <c r="C880" s="334" t="s">
        <v>5339</v>
      </c>
      <c r="D880" s="335">
        <v>9.0000000000000006E-5</v>
      </c>
      <c r="E880" s="319"/>
      <c r="F880" s="319" t="str">
        <f>"Declarable at "&amp;D880*100&amp;"% - CAS No. "&amp;Table237[[#This Row],[CAS]]&amp;", "&amp;Table237[[#This Row],[Descriptions]]</f>
        <v>Declarable at 0.009% - CAS No. 61867-68-3, Naphthalenesulfonic acid, dinonyl-, lead(2+) salt</v>
      </c>
    </row>
    <row r="881" spans="1:6" ht="25.5">
      <c r="A881" s="333" t="s">
        <v>3326</v>
      </c>
      <c r="B881" s="334" t="s">
        <v>5692</v>
      </c>
      <c r="C881" s="334" t="s">
        <v>5339</v>
      </c>
      <c r="D881" s="335">
        <v>9.0000000000000006E-5</v>
      </c>
      <c r="E881" s="319"/>
      <c r="F881" s="319" t="str">
        <f>"Declarable at "&amp;D881*100&amp;"% - CAS No. "&amp;Table237[[#This Row],[CAS]]&amp;", "&amp;Table237[[#This Row],[Descriptions]]</f>
        <v>Declarable at 0.009% - CAS No. 91078-81-8, Naphthenic acids, lead (2+) salts</v>
      </c>
    </row>
    <row r="882" spans="1:6" ht="25.5">
      <c r="A882" s="333" t="s">
        <v>2901</v>
      </c>
      <c r="B882" s="334" t="s">
        <v>5693</v>
      </c>
      <c r="C882" s="334" t="s">
        <v>5339</v>
      </c>
      <c r="D882" s="335">
        <v>9.0000000000000006E-5</v>
      </c>
      <c r="E882" s="319"/>
      <c r="F882" s="319" t="str">
        <f>"Declarable at "&amp;D882*100&amp;"% - CAS No. "&amp;Table237[[#This Row],[CAS]]&amp;", "&amp;Table237[[#This Row],[Descriptions]]</f>
        <v>Declarable at 0.009% - CAS No. 61788-52-1, Naphthenic acids, lead manganese salts</v>
      </c>
    </row>
    <row r="883" spans="1:6" ht="25.5">
      <c r="A883" s="333" t="s">
        <v>3335</v>
      </c>
      <c r="B883" s="334" t="s">
        <v>5694</v>
      </c>
      <c r="C883" s="334" t="s">
        <v>5339</v>
      </c>
      <c r="D883" s="335">
        <v>9.0000000000000006E-5</v>
      </c>
      <c r="E883" s="319"/>
      <c r="F883" s="319" t="str">
        <f>"Declarable at "&amp;D883*100&amp;"% - CAS No. "&amp;Table237[[#This Row],[CAS]]&amp;", "&amp;Table237[[#This Row],[Descriptions]]</f>
        <v>Declarable at 0.009% - CAS No. 92045-67-5, Naphthenic acids, lead salts, basic</v>
      </c>
    </row>
    <row r="884" spans="1:6" ht="25.5">
      <c r="A884" s="333" t="s">
        <v>3300</v>
      </c>
      <c r="B884" s="334" t="s">
        <v>5695</v>
      </c>
      <c r="C884" s="334" t="s">
        <v>5339</v>
      </c>
      <c r="D884" s="335">
        <v>9.0000000000000006E-5</v>
      </c>
      <c r="E884" s="319"/>
      <c r="F884" s="319" t="str">
        <f>"Declarable at "&amp;D884*100&amp;"% - CAS No. "&amp;Table237[[#This Row],[CAS]]&amp;", "&amp;Table237[[#This Row],[Descriptions]]</f>
        <v>Declarable at 0.009% - CAS No. 90459-25-9, Neodecanoic acid, lead salt, basic</v>
      </c>
    </row>
    <row r="885" spans="1:6" ht="25.5">
      <c r="A885" s="333" t="s">
        <v>3301</v>
      </c>
      <c r="B885" s="334" t="s">
        <v>5696</v>
      </c>
      <c r="C885" s="334" t="s">
        <v>5339</v>
      </c>
      <c r="D885" s="335">
        <v>9.0000000000000006E-5</v>
      </c>
      <c r="E885" s="319"/>
      <c r="F885" s="319" t="str">
        <f>"Declarable at "&amp;D885*100&amp;"% - CAS No. "&amp;Table237[[#This Row],[CAS]]&amp;", "&amp;Table237[[#This Row],[Descriptions]]</f>
        <v>Declarable at 0.009% - CAS No. 90459-26-0, Neononanoic acid, lead salt, basic</v>
      </c>
    </row>
    <row r="886" spans="1:6" ht="25.5">
      <c r="A886" s="333" t="s">
        <v>3302</v>
      </c>
      <c r="B886" s="334" t="s">
        <v>5697</v>
      </c>
      <c r="C886" s="334" t="s">
        <v>5339</v>
      </c>
      <c r="D886" s="335">
        <v>9.0000000000000006E-5</v>
      </c>
      <c r="E886" s="319"/>
      <c r="F886" s="319" t="str">
        <f>"Declarable at "&amp;D886*100&amp;"% - CAS No. "&amp;Table237[[#This Row],[CAS]]&amp;", "&amp;Table237[[#This Row],[Descriptions]]</f>
        <v>Declarable at 0.009% - CAS No. 90459-28-2, Neoundecanoic acid, lead salt, basic</v>
      </c>
    </row>
    <row r="887" spans="1:6" ht="25.5">
      <c r="A887" s="333" t="s">
        <v>3401</v>
      </c>
      <c r="B887" s="334" t="s">
        <v>5698</v>
      </c>
      <c r="C887" s="334" t="s">
        <v>5339</v>
      </c>
      <c r="D887" s="335">
        <v>9.0000000000000006E-5</v>
      </c>
      <c r="E887" s="319"/>
      <c r="F887" s="319" t="str">
        <f>"Declarable at "&amp;D887*100&amp;"% - CAS No. "&amp;Table237[[#This Row],[CAS]]&amp;", "&amp;Table237[[#This Row],[Descriptions]]</f>
        <v>Declarable at 0.009% - CAS No. 97953-08-7, Nitric acid, lead(2+) salt, reaction products with sodium tin oxide</v>
      </c>
    </row>
    <row r="888" spans="1:6" ht="25.5">
      <c r="A888" s="333" t="s">
        <v>2226</v>
      </c>
      <c r="B888" s="334" t="s">
        <v>5699</v>
      </c>
      <c r="C888" s="334" t="s">
        <v>5339</v>
      </c>
      <c r="D888" s="335">
        <v>9.0000000000000006E-5</v>
      </c>
      <c r="E888" s="319"/>
      <c r="F888" s="319" t="str">
        <f>"Declarable at "&amp;D888*100&amp;"% - CAS No. "&amp;Table237[[#This Row],[CAS]]&amp;", "&amp;Table237[[#This Row],[Descriptions]]</f>
        <v>Declarable at 0.009% - CAS No. 13826-65-8, Nitrous acid, lead(2+) salt</v>
      </c>
    </row>
    <row r="889" spans="1:6" ht="25.5">
      <c r="A889" s="333" t="s">
        <v>3303</v>
      </c>
      <c r="B889" s="334" t="s">
        <v>5700</v>
      </c>
      <c r="C889" s="334" t="s">
        <v>5339</v>
      </c>
      <c r="D889" s="335">
        <v>9.0000000000000006E-5</v>
      </c>
      <c r="E889" s="319"/>
      <c r="F889" s="319" t="str">
        <f>"Declarable at "&amp;D889*100&amp;"% - CAS No. "&amp;Table237[[#This Row],[CAS]]&amp;", "&amp;Table237[[#This Row],[Descriptions]]</f>
        <v>Declarable at 0.009% - CAS No. 90459-51-1, Octadecanoic acid, lead salt, basic</v>
      </c>
    </row>
    <row r="890" spans="1:6" ht="25.5">
      <c r="A890" s="333" t="s">
        <v>3304</v>
      </c>
      <c r="B890" s="334" t="s">
        <v>5701</v>
      </c>
      <c r="C890" s="334" t="s">
        <v>5339</v>
      </c>
      <c r="D890" s="335">
        <v>9.0000000000000006E-5</v>
      </c>
      <c r="E890" s="319"/>
      <c r="F890" s="319" t="str">
        <f>"Declarable at "&amp;D890*100&amp;"% - CAS No. "&amp;Table237[[#This Row],[CAS]]&amp;", "&amp;Table237[[#This Row],[Descriptions]]</f>
        <v>Declarable at 0.009% - CAS No. 90459-52-2, Octadecanoic acid, lead(2+) salt, basic</v>
      </c>
    </row>
    <row r="891" spans="1:6" ht="25.5">
      <c r="A891" s="333" t="s">
        <v>2783</v>
      </c>
      <c r="B891" s="334" t="s">
        <v>5702</v>
      </c>
      <c r="C891" s="334" t="s">
        <v>5339</v>
      </c>
      <c r="D891" s="335">
        <v>9.0000000000000006E-5</v>
      </c>
      <c r="E891" s="319"/>
      <c r="F891" s="319" t="str">
        <f>"Declarable at "&amp;D891*100&amp;"% - CAS No. "&amp;Table237[[#This Row],[CAS]]&amp;", "&amp;Table237[[#This Row],[Descriptions]]</f>
        <v>Declarable at 0.009% - CAS No. 52080-60-1, Octadecanoic acid, lead(2+) salt, tribasic</v>
      </c>
    </row>
    <row r="892" spans="1:6" ht="25.5">
      <c r="A892" s="333" t="s">
        <v>2300</v>
      </c>
      <c r="B892" s="334" t="s">
        <v>5703</v>
      </c>
      <c r="C892" s="334" t="s">
        <v>5339</v>
      </c>
      <c r="D892" s="335">
        <v>9.0000000000000006E-5</v>
      </c>
      <c r="E892" s="319"/>
      <c r="F892" s="319" t="str">
        <f>"Declarable at "&amp;D892*100&amp;"% - CAS No. "&amp;Table237[[#This Row],[CAS]]&amp;", "&amp;Table237[[#This Row],[Descriptions]]</f>
        <v>Declarable at 0.009% - CAS No. 15696-43-2, Octanoic acid, lead salt</v>
      </c>
    </row>
    <row r="893" spans="1:6" ht="25.5">
      <c r="A893" s="333" t="s">
        <v>2623</v>
      </c>
      <c r="B893" s="334" t="s">
        <v>5704</v>
      </c>
      <c r="C893" s="334" t="s">
        <v>5339</v>
      </c>
      <c r="D893" s="335">
        <v>9.0000000000000006E-5</v>
      </c>
      <c r="E893" s="319"/>
      <c r="F893" s="319" t="str">
        <f>"Declarable at "&amp;D893*100&amp;"% - CAS No. "&amp;Table237[[#This Row],[CAS]]&amp;", "&amp;Table237[[#This Row],[Descriptions]]</f>
        <v>Declarable at 0.009% - CAS No. 35498-15-8, Orthoboric acid, lead(2+) salt</v>
      </c>
    </row>
    <row r="894" spans="1:6" ht="25.5">
      <c r="A894" s="333" t="s">
        <v>3406</v>
      </c>
      <c r="B894" s="334" t="s">
        <v>5705</v>
      </c>
      <c r="C894" s="334" t="s">
        <v>5339</v>
      </c>
      <c r="D894" s="335">
        <v>9.0000000000000006E-5</v>
      </c>
      <c r="E894" s="319"/>
      <c r="F894" s="319" t="str">
        <f>"Declarable at "&amp;D894*100&amp;"% - CAS No. "&amp;Table237[[#This Row],[CAS]]&amp;", "&amp;Table237[[#This Row],[Descriptions]]</f>
        <v>Declarable at 0.009% - CAS No. 99749-31-2, Perchloric acid, reaction products with lead oxide (pbo) and triethanolamine</v>
      </c>
    </row>
    <row r="895" spans="1:6" ht="25.5">
      <c r="A895" s="333" t="s">
        <v>2964</v>
      </c>
      <c r="B895" s="334" t="s">
        <v>5706</v>
      </c>
      <c r="C895" s="334" t="s">
        <v>5339</v>
      </c>
      <c r="D895" s="335">
        <v>9.0000000000000006E-5</v>
      </c>
      <c r="E895" s="319"/>
      <c r="F895" s="319" t="str">
        <f>"Declarable at "&amp;D895*100&amp;"% - CAS No. "&amp;Table237[[#This Row],[CAS]]&amp;", "&amp;Table237[[#This Row],[Descriptions]]</f>
        <v>Declarable at 0.009% - CAS No. 67674-14-0, Petrolatum, petroleum, oxidized, lead salt</v>
      </c>
    </row>
    <row r="896" spans="1:6" ht="25.5">
      <c r="A896" s="333" t="s">
        <v>2764</v>
      </c>
      <c r="B896" s="334" t="s">
        <v>5707</v>
      </c>
      <c r="C896" s="334" t="s">
        <v>5339</v>
      </c>
      <c r="D896" s="335">
        <v>9.0000000000000006E-5</v>
      </c>
      <c r="E896" s="319"/>
      <c r="F896" s="319" t="str">
        <f>"Declarable at "&amp;D896*100&amp;"% - CAS No. "&amp;Table237[[#This Row],[CAS]]&amp;", "&amp;Table237[[#This Row],[Descriptions]]</f>
        <v>Declarable at 0.009% - CAS No. 50319-14-7, Phenol, 2-methyldinitro-, lead salt</v>
      </c>
    </row>
    <row r="897" spans="1:6" ht="25.5">
      <c r="A897" s="333" t="s">
        <v>3006</v>
      </c>
      <c r="B897" s="334" t="s">
        <v>5708</v>
      </c>
      <c r="C897" s="334" t="s">
        <v>5339</v>
      </c>
      <c r="D897" s="335">
        <v>9.0000000000000006E-5</v>
      </c>
      <c r="E897" s="319"/>
      <c r="F897" s="319" t="str">
        <f>"Declarable at "&amp;D897*100&amp;"% - CAS No. "&amp;Table237[[#This Row],[CAS]]&amp;", "&amp;Table237[[#This Row],[Descriptions]]</f>
        <v>Declarable at 0.009% - CAS No. 68586-21-0, Phenol, dodecyl-, lead(2+) salt</v>
      </c>
    </row>
    <row r="898" spans="1:6" ht="25.5">
      <c r="A898" s="333" t="s">
        <v>2077</v>
      </c>
      <c r="B898" s="334" t="s">
        <v>5709</v>
      </c>
      <c r="C898" s="334" t="s">
        <v>5339</v>
      </c>
      <c r="D898" s="335">
        <v>9.0000000000000006E-5</v>
      </c>
      <c r="E898" s="319"/>
      <c r="F898" s="319" t="str">
        <f>"Declarable at "&amp;D898*100&amp;"% - CAS No. "&amp;Table237[[#This Row],[CAS]]&amp;", "&amp;Table237[[#This Row],[Descriptions]]</f>
        <v>Declarable at 0.009% - CAS No. 122332-23-4, Phenol, tetrapropylene-, lead(2+) salt</v>
      </c>
    </row>
    <row r="899" spans="1:6" ht="25.5">
      <c r="A899" s="333" t="s">
        <v>2320</v>
      </c>
      <c r="B899" s="334" t="s">
        <v>5710</v>
      </c>
      <c r="C899" s="334" t="s">
        <v>5339</v>
      </c>
      <c r="D899" s="335">
        <v>9.0000000000000006E-5</v>
      </c>
      <c r="E899" s="319"/>
      <c r="F899" s="319" t="str">
        <f>"Declarable at "&amp;D899*100&amp;"% - CAS No. "&amp;Table237[[#This Row],[CAS]]&amp;", "&amp;Table237[[#This Row],[Descriptions]]</f>
        <v>Declarable at 0.009% - CAS No. 16038-76-9, Phosphonic acid, lead salt</v>
      </c>
    </row>
    <row r="900" spans="1:6" ht="25.5">
      <c r="A900" s="333" t="s">
        <v>2805</v>
      </c>
      <c r="B900" s="334" t="s">
        <v>5711</v>
      </c>
      <c r="C900" s="334" t="s">
        <v>5339</v>
      </c>
      <c r="D900" s="335">
        <v>9.0000000000000006E-5</v>
      </c>
      <c r="E900" s="319"/>
      <c r="F900" s="319" t="str">
        <f>"Declarable at "&amp;D900*100&amp;"% - CAS No. "&amp;Table237[[#This Row],[CAS]]&amp;", "&amp;Table237[[#This Row],[Descriptions]]</f>
        <v>Declarable at 0.009% - CAS No. 53807-64-0, Phosphonic acid, lead salt, basic</v>
      </c>
    </row>
    <row r="901" spans="1:6" ht="25.5">
      <c r="A901" s="333" t="s">
        <v>2454</v>
      </c>
      <c r="B901" s="334" t="s">
        <v>5712</v>
      </c>
      <c r="C901" s="334" t="s">
        <v>5339</v>
      </c>
      <c r="D901" s="335">
        <v>9.0000000000000006E-5</v>
      </c>
      <c r="E901" s="319"/>
      <c r="F901" s="319" t="str">
        <f>"Declarable at "&amp;D901*100&amp;"% - CAS No. "&amp;Table237[[#This Row],[CAS]]&amp;", "&amp;Table237[[#This Row],[Descriptions]]</f>
        <v>Declarable at 0.009% - CAS No. 24824-71-3, Phosphonic acid, lead(2+) salt</v>
      </c>
    </row>
    <row r="902" spans="1:6" ht="25.5">
      <c r="A902" s="333" t="s">
        <v>2195</v>
      </c>
      <c r="B902" s="334" t="s">
        <v>5713</v>
      </c>
      <c r="C902" s="334" t="s">
        <v>5339</v>
      </c>
      <c r="D902" s="335">
        <v>9.0000000000000006E-5</v>
      </c>
      <c r="E902" s="319"/>
      <c r="F902" s="319" t="str">
        <f>"Declarable at "&amp;D902*100&amp;"% - CAS No. "&amp;Table237[[#This Row],[CAS]]&amp;", "&amp;Table237[[#This Row],[Descriptions]]</f>
        <v>Declarable at 0.009% - CAS No. 13453-65-1, Phosphonic acid, lead(2+) salt (1:1)</v>
      </c>
    </row>
    <row r="903" spans="1:6" ht="25.5">
      <c r="A903" s="333" t="s">
        <v>2296</v>
      </c>
      <c r="B903" s="334" t="s">
        <v>5714</v>
      </c>
      <c r="C903" s="334" t="s">
        <v>5339</v>
      </c>
      <c r="D903" s="335">
        <v>9.0000000000000006E-5</v>
      </c>
      <c r="E903" s="319"/>
      <c r="F903" s="319" t="str">
        <f>"Declarable at "&amp;D903*100&amp;"% - CAS No. "&amp;Table237[[#This Row],[CAS]]&amp;", "&amp;Table237[[#This Row],[Descriptions]]</f>
        <v>Declarable at 0.009% - CAS No. 15521-60-5, Phosphonic acid, lead(2+) salt (2:1)</v>
      </c>
    </row>
    <row r="904" spans="1:6" ht="25.5">
      <c r="A904" s="333" t="s">
        <v>2312</v>
      </c>
      <c r="B904" s="334" t="s">
        <v>5715</v>
      </c>
      <c r="C904" s="334" t="s">
        <v>5339</v>
      </c>
      <c r="D904" s="335">
        <v>9.0000000000000006E-5</v>
      </c>
      <c r="E904" s="319"/>
      <c r="F904" s="319" t="str">
        <f>"Declarable at "&amp;D904*100&amp;"% - CAS No. "&amp;Table237[[#This Row],[CAS]]&amp;", "&amp;Table237[[#This Row],[Descriptions]]</f>
        <v>Declarable at 0.009% - CAS No. 15845-52-0, Phosphoric acid, lead(2+) salt (1:1)</v>
      </c>
    </row>
    <row r="905" spans="1:6" ht="25.5">
      <c r="A905" s="333" t="s">
        <v>3355</v>
      </c>
      <c r="B905" s="334" t="s">
        <v>5716</v>
      </c>
      <c r="C905" s="334" t="s">
        <v>5339</v>
      </c>
      <c r="D905" s="335">
        <v>9.0000000000000006E-5</v>
      </c>
      <c r="E905" s="319"/>
      <c r="F905" s="319" t="str">
        <f>"Declarable at "&amp;D905*100&amp;"% - CAS No. "&amp;Table237[[#This Row],[CAS]]&amp;", "&amp;Table237[[#This Row],[Descriptions]]</f>
        <v>Declarable at 0.009% - CAS No. 93925-27-0, Phosphoric acid, mixed butyl and hexyl diesters, lead(2+) salts</v>
      </c>
    </row>
    <row r="906" spans="1:6" ht="25.5">
      <c r="A906" s="333" t="s">
        <v>2392</v>
      </c>
      <c r="B906" s="334" t="s">
        <v>5717</v>
      </c>
      <c r="C906" s="334" t="s">
        <v>5339</v>
      </c>
      <c r="D906" s="335">
        <v>9.0000000000000006E-5</v>
      </c>
      <c r="E906" s="319"/>
      <c r="F906" s="319" t="str">
        <f>"Declarable at "&amp;D906*100&amp;"% - CAS No. "&amp;Table237[[#This Row],[CAS]]&amp;", "&amp;Table237[[#This Row],[Descriptions]]</f>
        <v>Declarable at 0.009% - CAS No. 20383-42-0, Phosphorodithioate O,O-bis(1,3-dimethylbutyl), lead salt</v>
      </c>
    </row>
    <row r="907" spans="1:6" ht="25.5">
      <c r="A907" s="333" t="s">
        <v>3333</v>
      </c>
      <c r="B907" s="334" t="s">
        <v>5718</v>
      </c>
      <c r="C907" s="334" t="s">
        <v>5339</v>
      </c>
      <c r="D907" s="335">
        <v>9.0000000000000006E-5</v>
      </c>
      <c r="E907" s="319"/>
      <c r="F907" s="319" t="str">
        <f>"Declarable at "&amp;D907*100&amp;"% - CAS No. "&amp;Table237[[#This Row],[CAS]]&amp;", "&amp;Table237[[#This Row],[Descriptions]]</f>
        <v>Declarable at 0.009% - CAS No. 91783-10-7, Phosphorodithioic acid, mixed O,O-bis(bu and pentyl) esters, lead(2+) salt</v>
      </c>
    </row>
    <row r="908" spans="1:6" ht="25.5">
      <c r="A908" s="333" t="s">
        <v>1977</v>
      </c>
      <c r="B908" s="334" t="s">
        <v>5719</v>
      </c>
      <c r="C908" s="334" t="s">
        <v>5339</v>
      </c>
      <c r="D908" s="335">
        <v>9.0000000000000006E-5</v>
      </c>
      <c r="E908" s="319"/>
      <c r="F908" s="319" t="str">
        <f>"Declarable at "&amp;D908*100&amp;"% - CAS No. "&amp;Table237[[#This Row],[CAS]]&amp;", "&amp;Table237[[#This Row],[Descriptions]]</f>
        <v>Declarable at 0.009% - CAS No. 1067-14-7, Plumbane, chlorotriethyl-</v>
      </c>
    </row>
    <row r="909" spans="1:6" ht="25.5">
      <c r="A909" s="333" t="s">
        <v>2347</v>
      </c>
      <c r="B909" s="334" t="s">
        <v>5720</v>
      </c>
      <c r="C909" s="334" t="s">
        <v>5339</v>
      </c>
      <c r="D909" s="335">
        <v>9.0000000000000006E-5</v>
      </c>
      <c r="E909" s="319"/>
      <c r="F909" s="319" t="str">
        <f>"Declarable at "&amp;D909*100&amp;"% - CAS No. "&amp;Table237[[#This Row],[CAS]]&amp;", "&amp;Table237[[#This Row],[Descriptions]]</f>
        <v>Declarable at 0.009% - CAS No. 1762-27-2, Plumbane, diethyldimethyl-</v>
      </c>
    </row>
    <row r="910" spans="1:6" ht="25.5">
      <c r="A910" s="333" t="s">
        <v>3009</v>
      </c>
      <c r="B910" s="334" t="s">
        <v>5721</v>
      </c>
      <c r="C910" s="334" t="s">
        <v>5339</v>
      </c>
      <c r="D910" s="335">
        <v>9.0000000000000006E-5</v>
      </c>
      <c r="E910" s="319"/>
      <c r="F910" s="319" t="str">
        <f>"Declarable at "&amp;D910*100&amp;"% - CAS No. "&amp;Table237[[#This Row],[CAS]]&amp;", "&amp;Table237[[#This Row],[Descriptions]]</f>
        <v>Declarable at 0.009% - CAS No. 68610-17-3, Plumbane, ethyl methyl derivitives</v>
      </c>
    </row>
    <row r="911" spans="1:6" ht="25.5">
      <c r="A911" s="333" t="s">
        <v>2346</v>
      </c>
      <c r="B911" s="334" t="s">
        <v>5722</v>
      </c>
      <c r="C911" s="334" t="s">
        <v>5339</v>
      </c>
      <c r="D911" s="335">
        <v>9.0000000000000006E-5</v>
      </c>
      <c r="E911" s="319"/>
      <c r="F911" s="319" t="str">
        <f>"Declarable at "&amp;D911*100&amp;"% - CAS No. "&amp;Table237[[#This Row],[CAS]]&amp;", "&amp;Table237[[#This Row],[Descriptions]]</f>
        <v>Declarable at 0.009% - CAS No. 1762-26-1, Plumbane, ethyltrimethyl-</v>
      </c>
    </row>
    <row r="912" spans="1:6" ht="25.5">
      <c r="A912" s="333" t="s">
        <v>2379</v>
      </c>
      <c r="B912" s="334" t="s">
        <v>5723</v>
      </c>
      <c r="C912" s="334" t="s">
        <v>5339</v>
      </c>
      <c r="D912" s="335">
        <v>9.0000000000000006E-5</v>
      </c>
      <c r="E912" s="319"/>
      <c r="F912" s="319" t="str">
        <f>"Declarable at "&amp;D912*100&amp;"% - CAS No. "&amp;Table237[[#This Row],[CAS]]&amp;", "&amp;Table237[[#This Row],[Descriptions]]</f>
        <v>Declarable at 0.009% - CAS No. 1920-90-7, Plumbane, tetrabutyl-</v>
      </c>
    </row>
    <row r="913" spans="1:6" ht="25.5">
      <c r="A913" s="333" t="s">
        <v>2273</v>
      </c>
      <c r="B913" s="334" t="s">
        <v>5724</v>
      </c>
      <c r="C913" s="334" t="s">
        <v>5339</v>
      </c>
      <c r="D913" s="335">
        <v>9.0000000000000006E-5</v>
      </c>
      <c r="E913" s="319"/>
      <c r="F913" s="319" t="str">
        <f>"Declarable at "&amp;D913*100&amp;"% - CAS No. "&amp;Table237[[#This Row],[CAS]]&amp;", "&amp;Table237[[#This Row],[Descriptions]]</f>
        <v>Declarable at 0.009% - CAS No. 14846-40-3, Plumbane, tetrakis(1-methylethyl)-</v>
      </c>
    </row>
    <row r="914" spans="1:6" ht="25.5">
      <c r="A914" s="333" t="s">
        <v>2948</v>
      </c>
      <c r="B914" s="334" t="s">
        <v>5725</v>
      </c>
      <c r="C914" s="334" t="s">
        <v>5339</v>
      </c>
      <c r="D914" s="335">
        <v>9.0000000000000006E-5</v>
      </c>
      <c r="E914" s="319"/>
      <c r="F914" s="319" t="str">
        <f>"Declarable at "&amp;D914*100&amp;"% - CAS No. "&amp;Table237[[#This Row],[CAS]]&amp;", "&amp;Table237[[#This Row],[Descriptions]]</f>
        <v>Declarable at 0.009% - CAS No. 65151-08-8, Plumbane, tetrakis(1-methylpropyl)-</v>
      </c>
    </row>
    <row r="915" spans="1:6" ht="25.5">
      <c r="A915" s="333" t="s">
        <v>2348</v>
      </c>
      <c r="B915" s="334" t="s">
        <v>5726</v>
      </c>
      <c r="C915" s="334" t="s">
        <v>5339</v>
      </c>
      <c r="D915" s="335">
        <v>9.0000000000000006E-5</v>
      </c>
      <c r="E915" s="319"/>
      <c r="F915" s="319" t="str">
        <f>"Declarable at "&amp;D915*100&amp;"% - CAS No. "&amp;Table237[[#This Row],[CAS]]&amp;", "&amp;Table237[[#This Row],[Descriptions]]</f>
        <v>Declarable at 0.009% - CAS No. 1762-28-3, Plumbane, triethylmethyl-</v>
      </c>
    </row>
    <row r="916" spans="1:6" ht="25.5">
      <c r="A916" s="333" t="s">
        <v>2052</v>
      </c>
      <c r="B916" s="334" t="s">
        <v>5727</v>
      </c>
      <c r="C916" s="334" t="s">
        <v>5339</v>
      </c>
      <c r="D916" s="335">
        <v>9.0000000000000006E-5</v>
      </c>
      <c r="E916" s="319"/>
      <c r="F916" s="319" t="str">
        <f>"Declarable at "&amp;D916*100&amp;"% - CAS No. "&amp;Table237[[#This Row],[CAS]]&amp;", "&amp;Table237[[#This Row],[Descriptions]]</f>
        <v>Declarable at 0.009% - CAS No. 12034-30-9, Plumbate (PbO22-), disodium</v>
      </c>
    </row>
    <row r="917" spans="1:6" ht="25.5">
      <c r="A917" s="333" t="s">
        <v>2044</v>
      </c>
      <c r="B917" s="334" t="s">
        <v>5728</v>
      </c>
      <c r="C917" s="334" t="s">
        <v>5339</v>
      </c>
      <c r="D917" s="335">
        <v>9.0000000000000006E-5</v>
      </c>
      <c r="E917" s="319"/>
      <c r="F917" s="319" t="str">
        <f>"Declarable at "&amp;D917*100&amp;"% - CAS No. "&amp;Table237[[#This Row],[CAS]]&amp;", "&amp;Table237[[#This Row],[Descriptions]]</f>
        <v>Declarable at 0.009% - CAS No. 12013-69-3, Plumbate (PbO44-), calcium (1:2), (T-4)-</v>
      </c>
    </row>
    <row r="918" spans="1:6" ht="25.5">
      <c r="A918" s="333" t="s">
        <v>2084</v>
      </c>
      <c r="B918" s="334" t="s">
        <v>5729</v>
      </c>
      <c r="C918" s="334" t="s">
        <v>5339</v>
      </c>
      <c r="D918" s="335">
        <v>9.0000000000000006E-5</v>
      </c>
      <c r="E918" s="319"/>
      <c r="F918" s="319" t="str">
        <f>"Declarable at "&amp;D918*100&amp;"% - CAS No. "&amp;Table237[[#This Row],[CAS]]&amp;", "&amp;Table237[[#This Row],[Descriptions]]</f>
        <v>Declarable at 0.009% - CAS No. 12372-45-1, Potassium pentadecaoxodiplumbatepentaniobate(1-)</v>
      </c>
    </row>
    <row r="919" spans="1:6" ht="25.5">
      <c r="A919" s="333" t="s">
        <v>1949</v>
      </c>
      <c r="B919" s="334" t="s">
        <v>5730</v>
      </c>
      <c r="C919" s="334" t="s">
        <v>5339</v>
      </c>
      <c r="D919" s="335">
        <v>9.0000000000000006E-5</v>
      </c>
      <c r="E919" s="319"/>
      <c r="F919" s="319" t="str">
        <f>"Declarable at "&amp;D919*100&amp;"% - CAS No. "&amp;Table237[[#This Row],[CAS]]&amp;", "&amp;Table237[[#This Row],[Descriptions]]</f>
        <v>Declarable at 0.009% - CAS No. 102110-49-6, Residues, copper-iron-lead-nickel matte, sulfuric acid-insol.</v>
      </c>
    </row>
    <row r="920" spans="1:6" ht="25.5">
      <c r="A920" s="333" t="s">
        <v>2895</v>
      </c>
      <c r="B920" s="334" t="s">
        <v>5731</v>
      </c>
      <c r="C920" s="334" t="s">
        <v>5339</v>
      </c>
      <c r="D920" s="335">
        <v>9.0000000000000006E-5</v>
      </c>
      <c r="E920" s="319"/>
      <c r="F920" s="319" t="str">
        <f>"Declarable at "&amp;D920*100&amp;"% - CAS No. "&amp;Table237[[#This Row],[CAS]]&amp;", "&amp;Table237[[#This Row],[Descriptions]]</f>
        <v>Declarable at 0.009% - CAS No. 6107-93-3, Salicylate, lead (II)</v>
      </c>
    </row>
    <row r="921" spans="1:6" ht="25.5">
      <c r="A921" s="333" t="s">
        <v>1917</v>
      </c>
      <c r="B921" s="334" t="s">
        <v>5732</v>
      </c>
      <c r="C921" s="334" t="s">
        <v>5339</v>
      </c>
      <c r="D921" s="335">
        <v>9.0000000000000006E-5</v>
      </c>
      <c r="E921" s="319"/>
      <c r="F921" s="319" t="str">
        <f>"Declarable at "&amp;D921*100&amp;"% - CAS No. "&amp;Table237[[#This Row],[CAS]]&amp;", "&amp;Table237[[#This Row],[Descriptions]]</f>
        <v>Declarable at 0.009% - CAS No. 100402-96-8, Silicic acid (H2sio3), calcium salt (1:1), lead and manganese-doped</v>
      </c>
    </row>
    <row r="922" spans="1:6" ht="25.5">
      <c r="A922" s="333" t="s">
        <v>1924</v>
      </c>
      <c r="B922" s="334" t="s">
        <v>5733</v>
      </c>
      <c r="C922" s="334" t="s">
        <v>5339</v>
      </c>
      <c r="D922" s="335">
        <v>9.0000000000000006E-5</v>
      </c>
      <c r="E922" s="319"/>
      <c r="F922" s="319" t="str">
        <f>"Declarable at "&amp;D922*100&amp;"% - CAS No. "&amp;Table237[[#This Row],[CAS]]&amp;", "&amp;Table237[[#This Row],[Descriptions]]</f>
        <v>Declarable at 0.009% - CAS No. 10099-76-0, Silicic acid (H2SiO3), lead(2+) salt (1:1)</v>
      </c>
    </row>
    <row r="923" spans="1:6" ht="25.5">
      <c r="A923" s="333" t="s">
        <v>2316</v>
      </c>
      <c r="B923" s="334" t="s">
        <v>5734</v>
      </c>
      <c r="C923" s="334" t="s">
        <v>5339</v>
      </c>
      <c r="D923" s="335">
        <v>9.0000000000000006E-5</v>
      </c>
      <c r="E923" s="319"/>
      <c r="F923" s="319" t="str">
        <f>"Declarable at "&amp;D923*100&amp;"% - CAS No. "&amp;Table237[[#This Row],[CAS]]&amp;", "&amp;Table237[[#This Row],[Descriptions]]</f>
        <v>Declarable at 0.009% - CAS No. 15906-71-5, Silicic acid (H4SiO4), lead salt</v>
      </c>
    </row>
    <row r="924" spans="1:6" ht="25.5">
      <c r="A924" s="333" t="s">
        <v>1948</v>
      </c>
      <c r="B924" s="334" t="s">
        <v>5735</v>
      </c>
      <c r="C924" s="334" t="s">
        <v>5339</v>
      </c>
      <c r="D924" s="335">
        <v>9.0000000000000006E-5</v>
      </c>
      <c r="E924" s="319"/>
      <c r="F924" s="319" t="str">
        <f>"Declarable at "&amp;D924*100&amp;"% - CAS No. "&amp;Table237[[#This Row],[CAS]]&amp;", "&amp;Table237[[#This Row],[Descriptions]]</f>
        <v>Declarable at 0.009% - CAS No. 102110-36-1, Silicic acid, calcium salt, lead and manganese-doped</v>
      </c>
    </row>
    <row r="925" spans="1:6" ht="25.5">
      <c r="A925" s="333" t="s">
        <v>2983</v>
      </c>
      <c r="B925" s="334" t="s">
        <v>5736</v>
      </c>
      <c r="C925" s="334" t="s">
        <v>5339</v>
      </c>
      <c r="D925" s="335">
        <v>9.0000000000000006E-5</v>
      </c>
      <c r="E925" s="319"/>
      <c r="F925" s="319" t="str">
        <f>"Declarable at "&amp;D925*100&amp;"% - CAS No. "&amp;Table237[[#This Row],[CAS]]&amp;", "&amp;Table237[[#This Row],[Descriptions]]</f>
        <v>Declarable at 0.009% - CAS No. 68130-19-8, Silicic acid, lead nickel salt</v>
      </c>
    </row>
    <row r="926" spans="1:6" ht="25.5">
      <c r="A926" s="333" t="s">
        <v>3049</v>
      </c>
      <c r="B926" s="334" t="s">
        <v>5737</v>
      </c>
      <c r="C926" s="334" t="s">
        <v>5339</v>
      </c>
      <c r="D926" s="335">
        <v>9.0000000000000006E-5</v>
      </c>
      <c r="E926" s="319"/>
      <c r="F926" s="319" t="str">
        <f>"Declarable at "&amp;D926*100&amp;"% - CAS No. "&amp;Table237[[#This Row],[CAS]]&amp;", "&amp;Table237[[#This Row],[Descriptions]]</f>
        <v>Declarable at 0.009% - CAS No. 70514-37-3, Slimes and sludges, lead sinter dust scrubber</v>
      </c>
    </row>
    <row r="927" spans="1:6" ht="25.5">
      <c r="A927" s="333" t="s">
        <v>3344</v>
      </c>
      <c r="B927" s="334" t="s">
        <v>5738</v>
      </c>
      <c r="C927" s="334" t="s">
        <v>5339</v>
      </c>
      <c r="D927" s="335">
        <v>9.0000000000000006E-5</v>
      </c>
      <c r="E927" s="319"/>
      <c r="F927" s="319" t="str">
        <f>"Declarable at "&amp;D927*100&amp;"% - CAS No. "&amp;Table237[[#This Row],[CAS]]&amp;", "&amp;Table237[[#This Row],[Descriptions]]</f>
        <v>Declarable at 0.009% - CAS No. 93821-72-8, Speiss, lead-zinc</v>
      </c>
    </row>
    <row r="928" spans="1:6" ht="25.5">
      <c r="A928" s="333" t="s">
        <v>2144</v>
      </c>
      <c r="B928" s="334" t="s">
        <v>5739</v>
      </c>
      <c r="C928" s="334" t="s">
        <v>5339</v>
      </c>
      <c r="D928" s="335">
        <v>9.0000000000000006E-5</v>
      </c>
      <c r="E928" s="319"/>
      <c r="F928" s="319" t="str">
        <f>"Declarable at "&amp;D928*100&amp;"% - CAS No. "&amp;Table237[[#This Row],[CAS]]&amp;", "&amp;Table237[[#This Row],[Descriptions]]</f>
        <v>Declarable at 0.009% - CAS No. 1326-05-2, Spiro[isobenzofuran-1(3H),9'-[9H]xanthen]-3-one, 2',4',5',7'-tetrabromo-3',6'-dihydroxy-, lead salt</v>
      </c>
    </row>
    <row r="929" spans="1:6" ht="25.5">
      <c r="A929" s="333" t="s">
        <v>1981</v>
      </c>
      <c r="B929" s="334" t="s">
        <v>5740</v>
      </c>
      <c r="C929" s="334" t="s">
        <v>5339</v>
      </c>
      <c r="D929" s="335">
        <v>9.0000000000000006E-5</v>
      </c>
      <c r="E929" s="319"/>
      <c r="F929" s="319" t="str">
        <f>"Declarable at "&amp;D929*100&amp;"% - CAS No. "&amp;Table237[[#This Row],[CAS]]&amp;", "&amp;Table237[[#This Row],[Descriptions]]</f>
        <v>Declarable at 0.009% - CAS No. 1072-35-1, Stearic acid, lead (2+) salt</v>
      </c>
    </row>
    <row r="930" spans="1:6" ht="25.5">
      <c r="A930" s="333" t="s">
        <v>2712</v>
      </c>
      <c r="B930" s="334" t="s">
        <v>5741</v>
      </c>
      <c r="C930" s="334" t="s">
        <v>5339</v>
      </c>
      <c r="D930" s="335">
        <v>9.0000000000000006E-5</v>
      </c>
      <c r="E930" s="319"/>
      <c r="F930" s="319" t="str">
        <f>"Declarable at "&amp;D930*100&amp;"% - CAS No. "&amp;Table237[[#This Row],[CAS]]&amp;", "&amp;Table237[[#This Row],[Descriptions]]</f>
        <v>Declarable at 0.009% - CAS No. 42579-89-5, Sulfuric acid, barium lead salt</v>
      </c>
    </row>
    <row r="931" spans="1:6" ht="25.5">
      <c r="A931" s="333" t="s">
        <v>3403</v>
      </c>
      <c r="B931" s="334" t="s">
        <v>5742</v>
      </c>
      <c r="C931" s="334" t="s">
        <v>5339</v>
      </c>
      <c r="D931" s="335">
        <v>9.0000000000000006E-5</v>
      </c>
      <c r="E931" s="319"/>
      <c r="F931" s="319" t="str">
        <f>"Declarable at "&amp;D931*100&amp;"% - CAS No. "&amp;Table237[[#This Row],[CAS]]&amp;", "&amp;Table237[[#This Row],[Descriptions]]</f>
        <v>Declarable at 0.009% - CAS No. 99328-54-8, Sulfuric acid, barium salt (1:1), lead-doped</v>
      </c>
    </row>
    <row r="932" spans="1:6" ht="25.5">
      <c r="A932" s="333" t="s">
        <v>2789</v>
      </c>
      <c r="B932" s="334" t="s">
        <v>5743</v>
      </c>
      <c r="C932" s="334" t="s">
        <v>5339</v>
      </c>
      <c r="D932" s="335">
        <v>9.0000000000000006E-5</v>
      </c>
      <c r="E932" s="319"/>
      <c r="F932" s="319" t="str">
        <f>"Declarable at "&amp;D932*100&amp;"% - CAS No. "&amp;Table237[[#This Row],[CAS]]&amp;", "&amp;Table237[[#This Row],[Descriptions]]</f>
        <v>Declarable at 0.009% - CAS No. 52732-72-6, Sulfuric acid, lead salt, tetrabasic</v>
      </c>
    </row>
    <row r="933" spans="1:6" ht="25.5">
      <c r="A933" s="333" t="s">
        <v>3311</v>
      </c>
      <c r="B933" s="334" t="s">
        <v>5744</v>
      </c>
      <c r="C933" s="334" t="s">
        <v>5339</v>
      </c>
      <c r="D933" s="335">
        <v>9.0000000000000006E-5</v>
      </c>
      <c r="E933" s="319"/>
      <c r="F933" s="319" t="str">
        <f>"Declarable at "&amp;D933*100&amp;"% - CAS No. "&amp;Table237[[#This Row],[CAS]]&amp;", "&amp;Table237[[#This Row],[Descriptions]]</f>
        <v>Declarable at 0.009% - CAS No. 90583-07-6, Sulfuric acid, lead(2+) salt, basic</v>
      </c>
    </row>
    <row r="934" spans="1:6" ht="25.5">
      <c r="A934" s="333" t="s">
        <v>2784</v>
      </c>
      <c r="B934" s="334" t="s">
        <v>5745</v>
      </c>
      <c r="C934" s="334" t="s">
        <v>5339</v>
      </c>
      <c r="D934" s="335">
        <v>9.0000000000000006E-5</v>
      </c>
      <c r="E934" s="319"/>
      <c r="F934" s="319" t="str">
        <f>"Declarable at "&amp;D934*100&amp;"% - CAS No. "&amp;Table237[[#This Row],[CAS]]&amp;", "&amp;Table237[[#This Row],[Descriptions]]</f>
        <v>Declarable at 0.009% - CAS No. 52231-92-2, Sulfurous acid, lead salt, basic</v>
      </c>
    </row>
    <row r="935" spans="1:6" ht="25.5">
      <c r="A935" s="333" t="s">
        <v>2910</v>
      </c>
      <c r="B935" s="334" t="s">
        <v>5746</v>
      </c>
      <c r="C935" s="334" t="s">
        <v>5339</v>
      </c>
      <c r="D935" s="335">
        <v>9.0000000000000006E-5</v>
      </c>
      <c r="E935" s="319"/>
      <c r="F935" s="319" t="str">
        <f>"Declarable at "&amp;D935*100&amp;"% - CAS No. "&amp;Table237[[#This Row],[CAS]]&amp;", "&amp;Table237[[#This Row],[Descriptions]]</f>
        <v>Declarable at 0.009% - CAS No. 62229-08-7, Sulfurous acid, lead salt, dibasic</v>
      </c>
    </row>
    <row r="936" spans="1:6" ht="25.5">
      <c r="A936" s="333" t="s">
        <v>3312</v>
      </c>
      <c r="B936" s="334" t="s">
        <v>5747</v>
      </c>
      <c r="C936" s="334" t="s">
        <v>5339</v>
      </c>
      <c r="D936" s="335">
        <v>9.0000000000000006E-5</v>
      </c>
      <c r="E936" s="319"/>
      <c r="F936" s="319" t="str">
        <f>"Declarable at "&amp;D936*100&amp;"% - CAS No. "&amp;Table237[[#This Row],[CAS]]&amp;", "&amp;Table237[[#This Row],[Descriptions]]</f>
        <v>Declarable at 0.009% - CAS No. 90583-37-2, Sulfurous acid, lead(2+) salt, basic</v>
      </c>
    </row>
    <row r="937" spans="1:6" ht="25.5">
      <c r="A937" s="333" t="s">
        <v>3096</v>
      </c>
      <c r="B937" s="334" t="s">
        <v>5748</v>
      </c>
      <c r="C937" s="334" t="s">
        <v>5339</v>
      </c>
      <c r="D937" s="335">
        <v>9.0000000000000006E-5</v>
      </c>
      <c r="E937" s="319"/>
      <c r="F937" s="319" t="str">
        <f>"Declarable at "&amp;D937*100&amp;"% - CAS No. "&amp;Table237[[#This Row],[CAS]]&amp;", "&amp;Table237[[#This Row],[Descriptions]]</f>
        <v>Declarable at 0.009% - CAS No. 7446-10-8, Sulfurous acid, lead(2++) salt (1:1)</v>
      </c>
    </row>
    <row r="938" spans="1:6" ht="25.5">
      <c r="A938" s="333" t="s">
        <v>2314</v>
      </c>
      <c r="B938" s="334" t="s">
        <v>5749</v>
      </c>
      <c r="C938" s="334" t="s">
        <v>5339</v>
      </c>
      <c r="D938" s="335">
        <v>9.0000000000000006E-5</v>
      </c>
      <c r="E938" s="319"/>
      <c r="F938" s="319" t="str">
        <f>"Declarable at "&amp;D938*100&amp;"% - CAS No. "&amp;Table237[[#This Row],[CAS]]&amp;", "&amp;Table237[[#This Row],[Descriptions]]</f>
        <v>Declarable at 0.009% - CAS No. 15851-47-5, Telluric acid (H2TeO3), lead(2+) salt (1:1)</v>
      </c>
    </row>
    <row r="939" spans="1:6" ht="25.5">
      <c r="A939" s="333" t="s">
        <v>3313</v>
      </c>
      <c r="B939" s="334" t="s">
        <v>5750</v>
      </c>
      <c r="C939" s="334" t="s">
        <v>5339</v>
      </c>
      <c r="D939" s="335">
        <v>9.0000000000000006E-5</v>
      </c>
      <c r="E939" s="319"/>
      <c r="F939" s="319" t="str">
        <f>"Declarable at "&amp;D939*100&amp;"% - CAS No. "&amp;Table237[[#This Row],[CAS]]&amp;", "&amp;Table237[[#This Row],[Descriptions]]</f>
        <v>Declarable at 0.009% - CAS No. 90583-65-6, Tetradecanoic acid, lead salt, basic</v>
      </c>
    </row>
    <row r="940" spans="1:6" ht="25.5">
      <c r="A940" s="333" t="s">
        <v>3183</v>
      </c>
      <c r="B940" s="334" t="s">
        <v>5751</v>
      </c>
      <c r="C940" s="334" t="s">
        <v>5339</v>
      </c>
      <c r="D940" s="335">
        <v>9.0000000000000006E-5</v>
      </c>
      <c r="E940" s="319"/>
      <c r="F940" s="319" t="str">
        <f>"Declarable at "&amp;D940*100&amp;"% - CAS No. "&amp;Table237[[#This Row],[CAS]]&amp;", "&amp;Table237[[#This Row],[Descriptions]]</f>
        <v>Declarable at 0.009% - CAS No. 78-00-2, Tetraethyllead</v>
      </c>
    </row>
    <row r="941" spans="1:6" ht="25.5">
      <c r="A941" s="333" t="s">
        <v>3121</v>
      </c>
      <c r="B941" s="334" t="s">
        <v>5752</v>
      </c>
      <c r="C941" s="334" t="s">
        <v>5339</v>
      </c>
      <c r="D941" s="335">
        <v>9.0000000000000006E-5</v>
      </c>
      <c r="E941" s="319"/>
      <c r="F941" s="319" t="str">
        <f>"Declarable at "&amp;D941*100&amp;"% - CAS No. "&amp;Table237[[#This Row],[CAS]]&amp;", "&amp;Table237[[#This Row],[Descriptions]]</f>
        <v>Declarable at 0.009% - CAS No. 75-74-1, Tetramethyl lead</v>
      </c>
    </row>
    <row r="942" spans="1:6" ht="25.5">
      <c r="A942" s="333" t="s">
        <v>2877</v>
      </c>
      <c r="B942" s="334" t="s">
        <v>5753</v>
      </c>
      <c r="C942" s="334" t="s">
        <v>5339</v>
      </c>
      <c r="D942" s="335">
        <v>9.0000000000000006E-5</v>
      </c>
      <c r="E942" s="319"/>
      <c r="F942" s="319" t="str">
        <f>"Declarable at "&amp;D942*100&amp;"% - CAS No. "&amp;Table237[[#This Row],[CAS]]&amp;", "&amp;Table237[[#This Row],[Descriptions]]</f>
        <v>Declarable at 0.009% - CAS No. 595-89-1, Tetraphenyllead</v>
      </c>
    </row>
    <row r="943" spans="1:6" ht="25.5">
      <c r="A943" s="333" t="s">
        <v>2600</v>
      </c>
      <c r="B943" s="334" t="s">
        <v>5754</v>
      </c>
      <c r="C943" s="334" t="s">
        <v>5339</v>
      </c>
      <c r="D943" s="335">
        <v>9.0000000000000006E-5</v>
      </c>
      <c r="E943" s="319"/>
      <c r="F943" s="319" t="str">
        <f>"Declarable at "&amp;D943*100&amp;"% - CAS No. "&amp;Table237[[#This Row],[CAS]]&amp;", "&amp;Table237[[#This Row],[Descriptions]]</f>
        <v>Declarable at 0.009% - CAS No. 3440-75-3, Tetrapropyl lead</v>
      </c>
    </row>
    <row r="944" spans="1:6" ht="25.5">
      <c r="A944" s="333" t="s">
        <v>2474</v>
      </c>
      <c r="B944" s="334" t="s">
        <v>5755</v>
      </c>
      <c r="C944" s="334" t="s">
        <v>5339</v>
      </c>
      <c r="D944" s="335">
        <v>9.0000000000000006E-5</v>
      </c>
      <c r="E944" s="319"/>
      <c r="F944" s="319" t="str">
        <f>"Declarable at "&amp;D944*100&amp;"% - CAS No. "&amp;Table237[[#This Row],[CAS]]&amp;", "&amp;Table237[[#This Row],[Descriptions]]</f>
        <v>Declarable at 0.009% - CAS No. 26265-65-6, Thiosulphuric acid, lead salt</v>
      </c>
    </row>
    <row r="945" spans="1:6" ht="25.5">
      <c r="A945" s="333" t="s">
        <v>2668</v>
      </c>
      <c r="B945" s="334" t="s">
        <v>5756</v>
      </c>
      <c r="C945" s="334" t="s">
        <v>5339</v>
      </c>
      <c r="D945" s="335">
        <v>9.0000000000000006E-5</v>
      </c>
      <c r="E945" s="319"/>
      <c r="F945" s="319" t="str">
        <f>"Declarable at "&amp;D945*100&amp;"% - CAS No. "&amp;Table237[[#This Row],[CAS]]&amp;", "&amp;Table237[[#This Row],[Descriptions]]</f>
        <v>Declarable at 0.009% - CAS No. 39412-44-7, Lead/Tin alloy</v>
      </c>
    </row>
    <row r="946" spans="1:6" ht="25.5">
      <c r="A946" s="333" t="s">
        <v>2775</v>
      </c>
      <c r="B946" s="334" t="s">
        <v>5757</v>
      </c>
      <c r="C946" s="334" t="s">
        <v>5339</v>
      </c>
      <c r="D946" s="335">
        <v>9.0000000000000006E-5</v>
      </c>
      <c r="E946" s="319"/>
      <c r="F946" s="319" t="str">
        <f>"Declarable at "&amp;D946*100&amp;"% - CAS No. "&amp;Table237[[#This Row],[CAS]]&amp;", "&amp;Table237[[#This Row],[Descriptions]]</f>
        <v>Declarable at 0.009% - CAS No. 51325-28-1, Trinitrophloroglucinol, lead salt</v>
      </c>
    </row>
    <row r="947" spans="1:6" ht="25.5">
      <c r="A947" s="333" t="s">
        <v>2904</v>
      </c>
      <c r="B947" s="334" t="s">
        <v>5758</v>
      </c>
      <c r="C947" s="334" t="s">
        <v>5339</v>
      </c>
      <c r="D947" s="335">
        <v>9.0000000000000006E-5</v>
      </c>
      <c r="E947" s="319"/>
      <c r="F947" s="319" t="str">
        <f>"Declarable at "&amp;D947*100&amp;"% - CAS No. "&amp;Table237[[#This Row],[CAS]]&amp;", "&amp;Table237[[#This Row],[Descriptions]]</f>
        <v>Declarable at 0.009% - CAS No. 61789-50-2, Naphthenic acid, cobalt lead manganese salt</v>
      </c>
    </row>
    <row r="948" spans="1:6" ht="25.5">
      <c r="A948" s="333" t="s">
        <v>2187</v>
      </c>
      <c r="B948" s="334" t="s">
        <v>5759</v>
      </c>
      <c r="C948" s="334" t="s">
        <v>5339</v>
      </c>
      <c r="D948" s="335">
        <v>9.0000000000000006E-5</v>
      </c>
      <c r="E948" s="319"/>
      <c r="F948" s="319" t="str">
        <f>"Declarable at "&amp;D948*100&amp;"% - CAS No. "&amp;Table237[[#This Row],[CAS]]&amp;", "&amp;Table237[[#This Row],[Descriptions]]</f>
        <v>Declarable at 0.009% - CAS No. 1344-36-1, Lead, bis(carbonato(2-))dihydroxytri</v>
      </c>
    </row>
    <row r="949" spans="1:6" ht="25.5">
      <c r="A949" s="333" t="s">
        <v>1950</v>
      </c>
      <c r="B949" s="334" t="s">
        <v>5760</v>
      </c>
      <c r="C949" s="334" t="s">
        <v>5339</v>
      </c>
      <c r="D949" s="335">
        <v>9.0000000000000006E-5</v>
      </c>
      <c r="E949" s="319"/>
      <c r="F949" s="319" t="str">
        <f>"Declarable at "&amp;D949*100&amp;"% - CAS No. "&amp;Table237[[#This Row],[CAS]]&amp;", "&amp;Table237[[#This Row],[Descriptions]]</f>
        <v>Declarable at 0.009% - CAS No. 10214-39-8, Boric acid (HBO2), lead(2+) salt, monohydrate (8CI, 9CI)</v>
      </c>
    </row>
    <row r="950" spans="1:6" ht="25.5">
      <c r="A950" s="333" t="s">
        <v>3007</v>
      </c>
      <c r="B950" s="334" t="s">
        <v>5761</v>
      </c>
      <c r="C950" s="334" t="s">
        <v>5339</v>
      </c>
      <c r="D950" s="335">
        <v>9.0000000000000006E-5</v>
      </c>
      <c r="E950" s="319"/>
      <c r="F950" s="319" t="str">
        <f>"Declarable at "&amp;D950*100&amp;"% - CAS No. "&amp;Table237[[#This Row],[CAS]]&amp;", "&amp;Table237[[#This Row],[Descriptions]]</f>
        <v>Declarable at 0.009% - CAS No. 68603-83-8, Fatty acids, C6-19-branched, lead salts, basic</v>
      </c>
    </row>
    <row r="951" spans="1:6" ht="25.5">
      <c r="A951" s="333" t="s">
        <v>3185</v>
      </c>
      <c r="B951" s="334" t="s">
        <v>5762</v>
      </c>
      <c r="C951" s="334" t="s">
        <v>5339</v>
      </c>
      <c r="D951" s="335">
        <v>9.0000000000000006E-5</v>
      </c>
      <c r="E951" s="319"/>
      <c r="F951" s="319" t="str">
        <f>"Declarable at "&amp;D951*100&amp;"% - CAS No. "&amp;Table237[[#This Row],[CAS]]&amp;", "&amp;Table237[[#This Row],[Descriptions]]</f>
        <v>Declarable at 0.009% - CAS No. 78690-68-3, Pigment Lightfast Lead-Molybdate Orange OS (9CI)</v>
      </c>
    </row>
    <row r="952" spans="1:6" ht="25.5">
      <c r="A952" s="333" t="s">
        <v>3002</v>
      </c>
      <c r="B952" s="334" t="s">
        <v>5763</v>
      </c>
      <c r="C952" s="334" t="s">
        <v>5339</v>
      </c>
      <c r="D952" s="335">
        <v>9.0000000000000006E-5</v>
      </c>
      <c r="E952" s="319"/>
      <c r="F952" s="319" t="str">
        <f>"Declarable at "&amp;D952*100&amp;"% - CAS No. "&amp;Table237[[#This Row],[CAS]]&amp;", "&amp;Table237[[#This Row],[Descriptions]]</f>
        <v>Declarable at 0.009% - CAS No. 68442-95-5, Hexanoic acid, dimethyl-, lead(2+) salt, basic</v>
      </c>
    </row>
    <row r="953" spans="1:6" ht="25.5">
      <c r="A953" s="333" t="s">
        <v>2268</v>
      </c>
      <c r="B953" s="334" t="s">
        <v>5304</v>
      </c>
      <c r="C953" s="334" t="s">
        <v>5339</v>
      </c>
      <c r="D953" s="335">
        <v>9.0000000000000006E-5</v>
      </c>
      <c r="E953" s="319"/>
      <c r="F953" s="319" t="str">
        <f>"Declarable at "&amp;D953*100&amp;"% - CAS No. "&amp;Table237[[#This Row],[CAS]]&amp;", "&amp;Table237[[#This Row],[Descriptions]]</f>
        <v>Declarable at 0.009% - CAS No. 148092-61-9, Lead chromate-Lead sulfate-Turquoise blue lake</v>
      </c>
    </row>
    <row r="954" spans="1:6" ht="25.5">
      <c r="A954" s="333" t="s">
        <v>5145</v>
      </c>
      <c r="B954" s="334" t="s">
        <v>5764</v>
      </c>
      <c r="C954" s="334" t="s">
        <v>5339</v>
      </c>
      <c r="D954" s="335">
        <v>9.0000000000000006E-5</v>
      </c>
      <c r="E954" s="319"/>
      <c r="F954" s="319" t="str">
        <f>"Declarable at "&amp;D954*100&amp;"% - CAS No. "&amp;Table237[[#This Row],[CAS]]&amp;", "&amp;Table237[[#This Row],[Descriptions]]</f>
        <v>Declarable at 0.009% - CAS No. not identified, Lead Drier</v>
      </c>
    </row>
    <row r="955" spans="1:6" ht="25.5">
      <c r="A955" s="333" t="s">
        <v>2197</v>
      </c>
      <c r="B955" s="334" t="s">
        <v>5765</v>
      </c>
      <c r="C955" s="334" t="s">
        <v>5339</v>
      </c>
      <c r="D955" s="335">
        <v>9.0000000000000006E-5</v>
      </c>
      <c r="E955" s="319"/>
      <c r="F955" s="319" t="str">
        <f>"Declarable at "&amp;D955*100&amp;"% - CAS No. "&amp;Table237[[#This Row],[CAS]]&amp;", "&amp;Table237[[#This Row],[Descriptions]]</f>
        <v>Declarable at 0.009% - CAS No. 13463-30-4, Lead tetrachloride</v>
      </c>
    </row>
    <row r="956" spans="1:6" ht="25.5">
      <c r="A956" s="333" t="s">
        <v>3012</v>
      </c>
      <c r="B956" s="334" t="s">
        <v>5766</v>
      </c>
      <c r="C956" s="334" t="s">
        <v>5339</v>
      </c>
      <c r="D956" s="335">
        <v>9.0000000000000006E-5</v>
      </c>
      <c r="E956" s="319"/>
      <c r="F956" s="319" t="str">
        <f>"Declarable at "&amp;D956*100&amp;"% - CAS No. "&amp;Table237[[#This Row],[CAS]]&amp;", "&amp;Table237[[#This Row],[Descriptions]]</f>
        <v>Declarable at 0.009% - CAS No. 68784-75-8, Silicic acid, barium salt, lead-doped</v>
      </c>
    </row>
    <row r="957" spans="1:6" ht="25.5">
      <c r="A957" s="333" t="s">
        <v>1898</v>
      </c>
      <c r="B957" s="334" t="s">
        <v>5767</v>
      </c>
      <c r="C957" s="334" t="s">
        <v>5339</v>
      </c>
      <c r="D957" s="335">
        <v>9.0000000000000006E-5</v>
      </c>
      <c r="E957" s="319"/>
      <c r="F957" s="319" t="str">
        <f>"Declarable at "&amp;D957*100&amp;"% - CAS No. "&amp;Table237[[#This Row],[CAS]]&amp;", "&amp;Table237[[#This Row],[Descriptions]]</f>
        <v>Declarable at 0.009% - CAS No. 65997-18-4, (Frits Silica)</v>
      </c>
    </row>
    <row r="958" spans="1:6" ht="25.5">
      <c r="A958" s="333" t="s">
        <v>2189</v>
      </c>
      <c r="B958" s="334" t="s">
        <v>5275</v>
      </c>
      <c r="C958" s="334" t="s">
        <v>5339</v>
      </c>
      <c r="D958" s="335">
        <v>9.0000000000000006E-5</v>
      </c>
      <c r="E958" s="319"/>
      <c r="F958" s="319" t="str">
        <f>"Declarable at "&amp;D958*100&amp;"% - CAS No. "&amp;Table237[[#This Row],[CAS]]&amp;", "&amp;Table237[[#This Row],[Descriptions]]</f>
        <v>Declarable at 0.009% - CAS No. 1344-38-3, basic lead chromate orange</v>
      </c>
    </row>
    <row r="959" spans="1:6" ht="25.5">
      <c r="A959" s="333" t="s">
        <v>5145</v>
      </c>
      <c r="B959" s="334" t="s">
        <v>5768</v>
      </c>
      <c r="C959" s="334" t="s">
        <v>5339</v>
      </c>
      <c r="D959" s="335">
        <v>9.0000000000000006E-5</v>
      </c>
      <c r="E959" s="319"/>
      <c r="F959" s="319" t="str">
        <f>"Declarable at "&amp;D959*100&amp;"% - CAS No. "&amp;Table237[[#This Row],[CAS]]&amp;", "&amp;Table237[[#This Row],[Descriptions]]</f>
        <v>Declarable at 0.009% - CAS No. not identified, Inorganic lead salt</v>
      </c>
    </row>
    <row r="960" spans="1:6" ht="25.5">
      <c r="A960" s="333" t="s">
        <v>2817</v>
      </c>
      <c r="B960" s="334" t="s">
        <v>5770</v>
      </c>
      <c r="C960" s="334" t="s">
        <v>5769</v>
      </c>
      <c r="D960" s="335">
        <v>1E-4</v>
      </c>
      <c r="E960" s="319" t="s">
        <v>5176</v>
      </c>
      <c r="F960" s="319" t="str">
        <f>"Declarable at "&amp;D960*100&amp;"% - CAS No. "&amp;Table237[[#This Row],[CAS]]&amp;", "&amp;Table237[[#This Row],[Descriptions]]</f>
        <v>Declarable at 0.01% - CAS No. 55728-51-3, (2',7'-Dibromo-3',6'-dihydroxy-3-oxospiro[isobenzofuran-1(3H),9'-[9H]xanthen]-4'-yl)hydroxymercury</v>
      </c>
    </row>
    <row r="961" spans="1:6">
      <c r="A961" s="333" t="s">
        <v>2790</v>
      </c>
      <c r="B961" s="334" t="s">
        <v>5771</v>
      </c>
      <c r="C961" s="334" t="s">
        <v>5769</v>
      </c>
      <c r="D961" s="335">
        <v>1E-4</v>
      </c>
      <c r="E961" s="319" t="s">
        <v>5176</v>
      </c>
      <c r="F961" s="319" t="str">
        <f>"Declarable at "&amp;D961*100&amp;"% - CAS No. "&amp;Table237[[#This Row],[CAS]]&amp;", "&amp;Table237[[#This Row],[Descriptions]]</f>
        <v>Declarable at 0.01% - CAS No. 52795-88-7, (2-Carboxy-m-tolyl)hydroxymercury, monosodium salt</v>
      </c>
    </row>
    <row r="962" spans="1:6">
      <c r="A962" s="333" t="s">
        <v>2237</v>
      </c>
      <c r="B962" s="334" t="s">
        <v>5772</v>
      </c>
      <c r="C962" s="334" t="s">
        <v>5769</v>
      </c>
      <c r="D962" s="335">
        <v>1E-4</v>
      </c>
      <c r="E962" s="319" t="s">
        <v>5176</v>
      </c>
      <c r="F962" s="319" t="str">
        <f>"Declarable at "&amp;D962*100&amp;"% - CAS No. "&amp;Table237[[#This Row],[CAS]]&amp;", "&amp;Table237[[#This Row],[Descriptions]]</f>
        <v>Declarable at 0.01% - CAS No. 14066-61-6, (2-Carboxyphenyl)hydroxymercury</v>
      </c>
    </row>
    <row r="963" spans="1:6">
      <c r="A963" s="333" t="s">
        <v>1989</v>
      </c>
      <c r="B963" s="334" t="s">
        <v>5773</v>
      </c>
      <c r="C963" s="334" t="s">
        <v>5769</v>
      </c>
      <c r="D963" s="335">
        <v>1E-4</v>
      </c>
      <c r="E963" s="319" t="s">
        <v>5176</v>
      </c>
      <c r="F963" s="319" t="str">
        <f>"Declarable at "&amp;D963*100&amp;"% - CAS No. "&amp;Table237[[#This Row],[CAS]]&amp;", "&amp;Table237[[#This Row],[Descriptions]]</f>
        <v>Declarable at 0.01% - CAS No. 109-62-6, (Acetato-O)ethylmercury</v>
      </c>
    </row>
    <row r="964" spans="1:6">
      <c r="A964" s="333" t="s">
        <v>1986</v>
      </c>
      <c r="B964" s="334" t="s">
        <v>5774</v>
      </c>
      <c r="C964" s="334" t="s">
        <v>5769</v>
      </c>
      <c r="D964" s="335">
        <v>1E-4</v>
      </c>
      <c r="E964" s="319" t="s">
        <v>5176</v>
      </c>
      <c r="F964" s="319" t="str">
        <f>"Declarable at "&amp;D964*100&amp;"% - CAS No. "&amp;Table237[[#This Row],[CAS]]&amp;", "&amp;Table237[[#This Row],[Descriptions]]</f>
        <v>Declarable at 0.01% - CAS No. 108-07-6, (Acetato-O)methylmercury</v>
      </c>
    </row>
    <row r="965" spans="1:6">
      <c r="A965" s="333" t="s">
        <v>2577</v>
      </c>
      <c r="B965" s="334" t="s">
        <v>5775</v>
      </c>
      <c r="C965" s="334" t="s">
        <v>5769</v>
      </c>
      <c r="D965" s="335">
        <v>1E-4</v>
      </c>
      <c r="E965" s="319" t="s">
        <v>5176</v>
      </c>
      <c r="F965" s="319" t="str">
        <f>"Declarable at "&amp;D965*100&amp;"% - CAS No. "&amp;Table237[[#This Row],[CAS]]&amp;", "&amp;Table237[[#This Row],[Descriptions]]</f>
        <v>Declarable at 0.01% - CAS No. 3294-58-4, (Bromodichloromethyl)phenylmercury</v>
      </c>
    </row>
    <row r="966" spans="1:6">
      <c r="A966" s="333" t="s">
        <v>2496</v>
      </c>
      <c r="B966" s="334" t="s">
        <v>5776</v>
      </c>
      <c r="C966" s="334" t="s">
        <v>5769</v>
      </c>
      <c r="D966" s="335">
        <v>1E-4</v>
      </c>
      <c r="E966" s="319" t="s">
        <v>5176</v>
      </c>
      <c r="F966" s="319" t="str">
        <f>"Declarable at "&amp;D966*100&amp;"% - CAS No. "&amp;Table237[[#This Row],[CAS]]&amp;", "&amp;Table237[[#This Row],[Descriptions]]</f>
        <v>Declarable at 0.01% - CAS No. 27360-58-3, (Dihydroxyphenyl)phenylmercury</v>
      </c>
    </row>
    <row r="967" spans="1:6">
      <c r="A967" s="333" t="s">
        <v>2374</v>
      </c>
      <c r="B967" s="334" t="s">
        <v>5777</v>
      </c>
      <c r="C967" s="334" t="s">
        <v>5769</v>
      </c>
      <c r="D967" s="335">
        <v>1E-4</v>
      </c>
      <c r="E967" s="319" t="s">
        <v>5176</v>
      </c>
      <c r="F967" s="319" t="str">
        <f>"Declarable at "&amp;D967*100&amp;"% - CAS No. "&amp;Table237[[#This Row],[CAS]]&amp;", "&amp;Table237[[#This Row],[Descriptions]]</f>
        <v>Declarable at 0.01% - CAS No. 18918-06-4, (Lactato-O1,O2)mercury</v>
      </c>
    </row>
    <row r="968" spans="1:6">
      <c r="A968" s="333" t="s">
        <v>2485</v>
      </c>
      <c r="B968" s="334" t="s">
        <v>5778</v>
      </c>
      <c r="C968" s="334" t="s">
        <v>5769</v>
      </c>
      <c r="D968" s="335">
        <v>1E-4</v>
      </c>
      <c r="E968" s="319" t="s">
        <v>5176</v>
      </c>
      <c r="F968" s="319" t="str">
        <f>"Declarable at "&amp;D968*100&amp;"% - CAS No. "&amp;Table237[[#This Row],[CAS]]&amp;", "&amp;Table237[[#This Row],[Descriptions]]</f>
        <v>Declarable at 0.01% - CAS No. 2701-61-3, (Maleoyldioxy)bis[phenylmercury]</v>
      </c>
    </row>
    <row r="969" spans="1:6">
      <c r="A969" s="333" t="s">
        <v>2553</v>
      </c>
      <c r="B969" s="334" t="s">
        <v>5779</v>
      </c>
      <c r="C969" s="334" t="s">
        <v>5769</v>
      </c>
      <c r="D969" s="335">
        <v>1E-4</v>
      </c>
      <c r="E969" s="319" t="s">
        <v>5176</v>
      </c>
      <c r="F969" s="319" t="str">
        <f>"Declarable at "&amp;D969*100&amp;"% - CAS No. "&amp;Table237[[#This Row],[CAS]]&amp;", "&amp;Table237[[#This Row],[Descriptions]]</f>
        <v>Declarable at 0.01% - CAS No. 31224-71-2, (Metaborato-O)phenylmercury</v>
      </c>
    </row>
    <row r="970" spans="1:6">
      <c r="A970" s="333" t="s">
        <v>2431</v>
      </c>
      <c r="B970" s="334" t="s">
        <v>5780</v>
      </c>
      <c r="C970" s="334" t="s">
        <v>5769</v>
      </c>
      <c r="D970" s="335">
        <v>1E-4</v>
      </c>
      <c r="E970" s="319" t="s">
        <v>5176</v>
      </c>
      <c r="F970" s="319" t="str">
        <f>"Declarable at "&amp;D970*100&amp;"% - CAS No. "&amp;Table237[[#This Row],[CAS]]&amp;", "&amp;Table237[[#This Row],[Descriptions]]</f>
        <v>Declarable at 0.01% - CAS No. 2279-64-3, (Phenylmercurio)urea</v>
      </c>
    </row>
    <row r="971" spans="1:6">
      <c r="A971" s="333" t="s">
        <v>2906</v>
      </c>
      <c r="B971" s="334" t="s">
        <v>5781</v>
      </c>
      <c r="C971" s="334" t="s">
        <v>5769</v>
      </c>
      <c r="D971" s="335">
        <v>1E-4</v>
      </c>
      <c r="E971" s="319" t="s">
        <v>5176</v>
      </c>
      <c r="F971" s="319" t="str">
        <f>"Declarable at "&amp;D971*100&amp;"% - CAS No. "&amp;Table237[[#This Row],[CAS]]&amp;", "&amp;Table237[[#This Row],[Descriptions]]</f>
        <v>Declarable at 0.01% - CAS No. 61792-06-1, [(2-Hydroxyethyl)amino]phenylmercury acetate</v>
      </c>
    </row>
    <row r="972" spans="1:6">
      <c r="A972" s="333" t="s">
        <v>3364</v>
      </c>
      <c r="B972" s="334" t="s">
        <v>5782</v>
      </c>
      <c r="C972" s="334" t="s">
        <v>5769</v>
      </c>
      <c r="D972" s="335">
        <v>1E-4</v>
      </c>
      <c r="E972" s="319" t="s">
        <v>5176</v>
      </c>
      <c r="F972" s="319" t="str">
        <f>"Declarable at "&amp;D972*100&amp;"% - CAS No. "&amp;Table237[[#This Row],[CAS]]&amp;", "&amp;Table237[[#This Row],[Descriptions]]</f>
        <v>Declarable at 0.01% - CAS No. 94070-92-5, [.mu.-[(Oxydiethylene but-2-enedioato)(2-)]]diphenyldimercury</v>
      </c>
    </row>
    <row r="973" spans="1:6">
      <c r="A973" s="333" t="s">
        <v>3350</v>
      </c>
      <c r="B973" s="334" t="s">
        <v>5783</v>
      </c>
      <c r="C973" s="334" t="s">
        <v>5769</v>
      </c>
      <c r="D973" s="335">
        <v>1E-4</v>
      </c>
      <c r="E973" s="319" t="s">
        <v>5176</v>
      </c>
      <c r="F973" s="319" t="str">
        <f>"Declarable at "&amp;D973*100&amp;"% - CAS No. "&amp;Table237[[#This Row],[CAS]]&amp;", "&amp;Table237[[#This Row],[Descriptions]]</f>
        <v>Declarable at 0.01% - CAS No. 93882-20-3, [.mu.-[[4,4'-(Oxydiethylene) bis(dodecenylsuccinato)](2-)]]diphenyldimercury</v>
      </c>
    </row>
    <row r="974" spans="1:6">
      <c r="A974" s="333" t="s">
        <v>2381</v>
      </c>
      <c r="B974" s="334" t="s">
        <v>5784</v>
      </c>
      <c r="C974" s="334" t="s">
        <v>5769</v>
      </c>
      <c r="D974" s="335">
        <v>1E-4</v>
      </c>
      <c r="E974" s="319" t="s">
        <v>5176</v>
      </c>
      <c r="F974" s="319" t="str">
        <f>"Declarable at "&amp;D974*100&amp;"% - CAS No. "&amp;Table237[[#This Row],[CAS]]&amp;", "&amp;Table237[[#This Row],[Descriptions]]</f>
        <v>Declarable at 0.01% - CAS No. 19367-79-4, [.mu.-[Metasilicato(2-)-O:O]]bis(2-methoxyethyl)dimercury</v>
      </c>
    </row>
    <row r="975" spans="1:6">
      <c r="A975" s="333" t="s">
        <v>2918</v>
      </c>
      <c r="B975" s="334" t="s">
        <v>5785</v>
      </c>
      <c r="C975" s="334" t="s">
        <v>5769</v>
      </c>
      <c r="D975" s="335">
        <v>1E-4</v>
      </c>
      <c r="E975" s="319" t="s">
        <v>5176</v>
      </c>
      <c r="F975" s="319" t="str">
        <f>"Declarable at "&amp;D975*100&amp;"% - CAS No. "&amp;Table237[[#This Row],[CAS]]&amp;", "&amp;Table237[[#This Row],[Descriptions]]</f>
        <v>Declarable at 0.01% - CAS No. 6273-99-0, [.mu.-[Orthoborato(2-)-O:O']]diphenyldimercury</v>
      </c>
    </row>
    <row r="976" spans="1:6">
      <c r="A976" s="333" t="s">
        <v>2438</v>
      </c>
      <c r="B976" s="334" t="s">
        <v>5786</v>
      </c>
      <c r="C976" s="334" t="s">
        <v>5769</v>
      </c>
      <c r="D976" s="335">
        <v>1E-4</v>
      </c>
      <c r="E976" s="319" t="s">
        <v>5176</v>
      </c>
      <c r="F976" s="319" t="str">
        <f>"Declarable at "&amp;D976*100&amp;"% - CAS No. "&amp;Table237[[#This Row],[CAS]]&amp;", "&amp;Table237[[#This Row],[Descriptions]]</f>
        <v>Declarable at 0.01% - CAS No. 23319-66-6, [2,2',2''-Nitrilotri(ethanol)-N,O,O',O'']phenylmercury lactate</v>
      </c>
    </row>
    <row r="977" spans="1:6">
      <c r="A977" s="333" t="s">
        <v>2501</v>
      </c>
      <c r="B977" s="334" t="s">
        <v>5787</v>
      </c>
      <c r="C977" s="334" t="s">
        <v>5769</v>
      </c>
      <c r="D977" s="335">
        <v>1E-4</v>
      </c>
      <c r="E977" s="319" t="s">
        <v>5176</v>
      </c>
      <c r="F977" s="319" t="str">
        <f>"Declarable at "&amp;D977*100&amp;"% - CAS No. "&amp;Table237[[#This Row],[CAS]]&amp;", "&amp;Table237[[#This Row],[Descriptions]]</f>
        <v>Declarable at 0.01% - CAS No. 27605-30-7, [2-Ethylhexyl hydrogen maleato-O']phenylmercury</v>
      </c>
    </row>
    <row r="978" spans="1:6">
      <c r="A978" s="333" t="s">
        <v>2834</v>
      </c>
      <c r="B978" s="334" t="s">
        <v>5788</v>
      </c>
      <c r="C978" s="334" t="s">
        <v>5769</v>
      </c>
      <c r="D978" s="335">
        <v>1E-4</v>
      </c>
      <c r="E978" s="319" t="s">
        <v>5176</v>
      </c>
      <c r="F978" s="319" t="str">
        <f>"Declarable at "&amp;D978*100&amp;"% - CAS No. "&amp;Table237[[#This Row],[CAS]]&amp;", "&amp;Table237[[#This Row],[Descriptions]]</f>
        <v>Declarable at 0.01% - CAS No. 5722-59-8, [Benzoato(2-)-C2,O1]mercury</v>
      </c>
    </row>
    <row r="979" spans="1:6">
      <c r="A979" s="333" t="s">
        <v>2557</v>
      </c>
      <c r="B979" s="334" t="s">
        <v>5789</v>
      </c>
      <c r="C979" s="334" t="s">
        <v>5769</v>
      </c>
      <c r="D979" s="335">
        <v>1E-4</v>
      </c>
      <c r="E979" s="319" t="s">
        <v>5176</v>
      </c>
      <c r="F979" s="319" t="str">
        <f>"Declarable at "&amp;D979*100&amp;"% - CAS No. "&amp;Table237[[#This Row],[CAS]]&amp;", "&amp;Table237[[#This Row],[Descriptions]]</f>
        <v>Declarable at 0.01% - CAS No. 31632-68-5, [Naphthoato(1-)-O]phenylmercury</v>
      </c>
    </row>
    <row r="980" spans="1:6">
      <c r="A980" s="333" t="s">
        <v>2274</v>
      </c>
      <c r="B980" s="334" t="s">
        <v>5790</v>
      </c>
      <c r="C980" s="334" t="s">
        <v>5769</v>
      </c>
      <c r="D980" s="335">
        <v>1E-4</v>
      </c>
      <c r="E980" s="319" t="s">
        <v>5176</v>
      </c>
      <c r="F980" s="319" t="str">
        <f>"Declarable at "&amp;D980*100&amp;"% - CAS No. "&amp;Table237[[#This Row],[CAS]]&amp;", "&amp;Table237[[#This Row],[Descriptions]]</f>
        <v>Declarable at 0.01% - CAS No. 148-61-8, 2-(Ethylmercuriothio)benzoic acid</v>
      </c>
    </row>
    <row r="981" spans="1:6">
      <c r="A981" s="333" t="s">
        <v>2091</v>
      </c>
      <c r="B981" s="334" t="s">
        <v>5791</v>
      </c>
      <c r="C981" s="334" t="s">
        <v>5769</v>
      </c>
      <c r="D981" s="335">
        <v>1E-4</v>
      </c>
      <c r="E981" s="319" t="s">
        <v>5176</v>
      </c>
      <c r="F981" s="319" t="str">
        <f>"Declarable at "&amp;D981*100&amp;"% - CAS No. "&amp;Table237[[#This Row],[CAS]]&amp;", "&amp;Table237[[#This Row],[Descriptions]]</f>
        <v>Declarable at 0.01% - CAS No. 124-08-3, 2-Ethoxyethylmercury acetate</v>
      </c>
    </row>
    <row r="982" spans="1:6">
      <c r="A982" s="333" t="s">
        <v>2087</v>
      </c>
      <c r="B982" s="334" t="s">
        <v>5792</v>
      </c>
      <c r="C982" s="334" t="s">
        <v>5769</v>
      </c>
      <c r="D982" s="335">
        <v>1E-4</v>
      </c>
      <c r="E982" s="319" t="s">
        <v>5176</v>
      </c>
      <c r="F982" s="319" t="str">
        <f>"Declarable at "&amp;D982*100&amp;"% - CAS No. "&amp;Table237[[#This Row],[CAS]]&amp;", "&amp;Table237[[#This Row],[Descriptions]]</f>
        <v>Declarable at 0.01% - CAS No. 124-01-6, 2-Ethoxyethylmercury chloride</v>
      </c>
    </row>
    <row r="983" spans="1:6">
      <c r="A983" s="333" t="s">
        <v>2845</v>
      </c>
      <c r="B983" s="334" t="s">
        <v>5793</v>
      </c>
      <c r="C983" s="334" t="s">
        <v>5769</v>
      </c>
      <c r="D983" s="335">
        <v>1E-4</v>
      </c>
      <c r="E983" s="319" t="s">
        <v>5176</v>
      </c>
      <c r="F983" s="319" t="str">
        <f>"Declarable at "&amp;D983*100&amp;"% - CAS No. "&amp;Table237[[#This Row],[CAS]]&amp;", "&amp;Table237[[#This Row],[Descriptions]]</f>
        <v>Declarable at 0.01% - CAS No. 584-18-9, 2-Hydroxy-5-(1,1,3,3-tetramethylbutyl)phenylmercury acetate</v>
      </c>
    </row>
    <row r="984" spans="1:6">
      <c r="A984" s="333" t="s">
        <v>2085</v>
      </c>
      <c r="B984" s="334" t="s">
        <v>5794</v>
      </c>
      <c r="C984" s="334" t="s">
        <v>5769</v>
      </c>
      <c r="D984" s="335">
        <v>1E-4</v>
      </c>
      <c r="E984" s="319" t="s">
        <v>5176</v>
      </c>
      <c r="F984" s="319" t="str">
        <f>"Declarable at "&amp;D984*100&amp;"% - CAS No. "&amp;Table237[[#This Row],[CAS]]&amp;", "&amp;Table237[[#This Row],[Descriptions]]</f>
        <v>Declarable at 0.01% - CAS No. 123-88-6, 2-Methoxyethylmercury chloride</v>
      </c>
    </row>
    <row r="985" spans="1:6">
      <c r="A985" s="333" t="s">
        <v>2155</v>
      </c>
      <c r="B985" s="334" t="s">
        <v>5795</v>
      </c>
      <c r="C985" s="334" t="s">
        <v>5769</v>
      </c>
      <c r="D985" s="335">
        <v>1E-4</v>
      </c>
      <c r="E985" s="319" t="s">
        <v>5176</v>
      </c>
      <c r="F985" s="319" t="str">
        <f>"Declarable at "&amp;D985*100&amp;"% - CAS No. "&amp;Table237[[#This Row],[CAS]]&amp;", "&amp;Table237[[#This Row],[Descriptions]]</f>
        <v>Declarable at 0.01% - CAS No. 133-58-4, 6-Methyl-3-nitrobenzoxamercurate</v>
      </c>
    </row>
    <row r="986" spans="1:6">
      <c r="A986" s="333" t="s">
        <v>1919</v>
      </c>
      <c r="B986" s="334" t="s">
        <v>5796</v>
      </c>
      <c r="C986" s="334" t="s">
        <v>5769</v>
      </c>
      <c r="D986" s="335">
        <v>1E-4</v>
      </c>
      <c r="E986" s="319" t="s">
        <v>5176</v>
      </c>
      <c r="F986" s="319" t="str">
        <f>"Declarable at "&amp;D986*100&amp;"% - CAS No. "&amp;Table237[[#This Row],[CAS]]&amp;", "&amp;Table237[[#This Row],[Descriptions]]</f>
        <v>Declarable at 0.01% - CAS No. 10048-99-4, Barium tetraiodomercurate</v>
      </c>
    </row>
    <row r="987" spans="1:6">
      <c r="A987" s="333" t="s">
        <v>3377</v>
      </c>
      <c r="B987" s="334" t="s">
        <v>5797</v>
      </c>
      <c r="C987" s="334" t="s">
        <v>5769</v>
      </c>
      <c r="D987" s="335">
        <v>1E-4</v>
      </c>
      <c r="E987" s="319" t="s">
        <v>5176</v>
      </c>
      <c r="F987" s="319" t="str">
        <f>"Declarable at "&amp;D987*100&amp;"% - CAS No. "&amp;Table237[[#This Row],[CAS]]&amp;", "&amp;Table237[[#This Row],[Descriptions]]</f>
        <v>Declarable at 0.01% - CAS No. 94276-38-7, Bis(5-oxo-DL-prolinato-N1,O2)mercury</v>
      </c>
    </row>
    <row r="988" spans="1:6">
      <c r="A988" s="333" t="s">
        <v>3382</v>
      </c>
      <c r="B988" s="334" t="s">
        <v>5798</v>
      </c>
      <c r="C988" s="334" t="s">
        <v>5769</v>
      </c>
      <c r="D988" s="335">
        <v>1E-4</v>
      </c>
      <c r="E988" s="319" t="s">
        <v>5176</v>
      </c>
      <c r="F988" s="319" t="str">
        <f>"Declarable at "&amp;D988*100&amp;"% - CAS No. "&amp;Table237[[#This Row],[CAS]]&amp;", "&amp;Table237[[#This Row],[Descriptions]]</f>
        <v>Declarable at 0.01% - CAS No. 94481-62-6, Bis(5-oxo-L-prolinato-N1,O2)mercury</v>
      </c>
    </row>
    <row r="989" spans="1:6">
      <c r="A989" s="333" t="s">
        <v>3217</v>
      </c>
      <c r="B989" s="334" t="s">
        <v>5799</v>
      </c>
      <c r="C989" s="334" t="s">
        <v>5769</v>
      </c>
      <c r="D989" s="335">
        <v>1E-4</v>
      </c>
      <c r="E989" s="319" t="s">
        <v>5176</v>
      </c>
      <c r="F989" s="319" t="str">
        <f>"Declarable at "&amp;D989*100&amp;"% - CAS No. "&amp;Table237[[#This Row],[CAS]]&amp;", "&amp;Table237[[#This Row],[Descriptions]]</f>
        <v>Declarable at 0.01% - CAS No. 84029-43-6, Bis(acetato-O)[.mu.-[1,3-dioxane-2,5-diylbis(methylene)-c:c',O,O']]dimercury</v>
      </c>
    </row>
    <row r="990" spans="1:6">
      <c r="A990" s="333" t="s">
        <v>2373</v>
      </c>
      <c r="B990" s="334" t="s">
        <v>5800</v>
      </c>
      <c r="C990" s="334" t="s">
        <v>5769</v>
      </c>
      <c r="D990" s="335">
        <v>1E-4</v>
      </c>
      <c r="E990" s="319" t="s">
        <v>5176</v>
      </c>
      <c r="F990" s="319" t="str">
        <f>"Declarable at "&amp;D990*100&amp;"% - CAS No. "&amp;Table237[[#This Row],[CAS]]&amp;", "&amp;Table237[[#This Row],[Descriptions]]</f>
        <v>Declarable at 0.01% - CAS No. 18917-83-4, Bis(lactato-O1,O2)mercury</v>
      </c>
    </row>
    <row r="991" spans="1:6">
      <c r="A991" s="333" t="s">
        <v>2979</v>
      </c>
      <c r="B991" s="334" t="s">
        <v>5801</v>
      </c>
      <c r="C991" s="334" t="s">
        <v>5769</v>
      </c>
      <c r="D991" s="335">
        <v>1E-4</v>
      </c>
      <c r="E991" s="319" t="s">
        <v>5176</v>
      </c>
      <c r="F991" s="319" t="str">
        <f>"Declarable at "&amp;D991*100&amp;"% - CAS No. "&amp;Table237[[#This Row],[CAS]]&amp;", "&amp;Table237[[#This Row],[Descriptions]]</f>
        <v>Declarable at 0.01% - CAS No. 6795-81-9, Bis(trichloromethyl)mercury</v>
      </c>
    </row>
    <row r="992" spans="1:6">
      <c r="A992" s="333" t="s">
        <v>2589</v>
      </c>
      <c r="B992" s="334" t="s">
        <v>5802</v>
      </c>
      <c r="C992" s="334" t="s">
        <v>5769</v>
      </c>
      <c r="D992" s="335">
        <v>1E-4</v>
      </c>
      <c r="E992" s="319" t="s">
        <v>5176</v>
      </c>
      <c r="F992" s="319" t="str">
        <f>"Declarable at "&amp;D992*100&amp;"% - CAS No. "&amp;Table237[[#This Row],[CAS]]&amp;", "&amp;Table237[[#This Row],[Descriptions]]</f>
        <v>Declarable at 0.01% - CAS No. 33724-17-3, Bis[(+)-lactato]mercury</v>
      </c>
    </row>
    <row r="993" spans="1:6">
      <c r="A993" s="333" t="s">
        <v>2145</v>
      </c>
      <c r="B993" s="334" t="s">
        <v>5803</v>
      </c>
      <c r="C993" s="334" t="s">
        <v>5769</v>
      </c>
      <c r="D993" s="335">
        <v>1E-4</v>
      </c>
      <c r="E993" s="319" t="s">
        <v>5176</v>
      </c>
      <c r="F993" s="319" t="str">
        <f>"Declarable at "&amp;D993*100&amp;"% - CAS No. "&amp;Table237[[#This Row],[CAS]]&amp;", "&amp;Table237[[#This Row],[Descriptions]]</f>
        <v>Declarable at 0.01% - CAS No. 13294-23-0, Bis[(trimethylsilyl)methyl]mercury</v>
      </c>
    </row>
    <row r="994" spans="1:6">
      <c r="A994" s="333" t="s">
        <v>2371</v>
      </c>
      <c r="B994" s="334" t="s">
        <v>5804</v>
      </c>
      <c r="C994" s="334" t="s">
        <v>5769</v>
      </c>
      <c r="D994" s="335">
        <v>1E-4</v>
      </c>
      <c r="E994" s="319" t="s">
        <v>5176</v>
      </c>
      <c r="F994" s="319" t="str">
        <f>"Declarable at "&amp;D994*100&amp;"% - CAS No. "&amp;Table237[[#This Row],[CAS]]&amp;", "&amp;Table237[[#This Row],[Descriptions]]</f>
        <v>Declarable at 0.01% - CAS No. 18832-83-2, Bromo(2-hydroxypropyl)mercury</v>
      </c>
    </row>
    <row r="995" spans="1:6">
      <c r="A995" s="333" t="s">
        <v>1982</v>
      </c>
      <c r="B995" s="334" t="s">
        <v>5805</v>
      </c>
      <c r="C995" s="334" t="s">
        <v>5769</v>
      </c>
      <c r="D995" s="335">
        <v>1E-4</v>
      </c>
      <c r="E995" s="319" t="s">
        <v>5176</v>
      </c>
      <c r="F995" s="319" t="str">
        <f>"Declarable at "&amp;D995*100&amp;"% - CAS No. "&amp;Table237[[#This Row],[CAS]]&amp;", "&amp;Table237[[#This Row],[Descriptions]]</f>
        <v>Declarable at 0.01% - CAS No. 107-26-6, Bromoethylmercury</v>
      </c>
    </row>
    <row r="996" spans="1:6">
      <c r="A996" s="333" t="s">
        <v>2766</v>
      </c>
      <c r="B996" s="334" t="s">
        <v>5806</v>
      </c>
      <c r="C996" s="334" t="s">
        <v>5769</v>
      </c>
      <c r="D996" s="335">
        <v>1E-4</v>
      </c>
      <c r="E996" s="319" t="s">
        <v>5176</v>
      </c>
      <c r="F996" s="319" t="str">
        <f>"Declarable at "&amp;D996*100&amp;"% - CAS No. "&amp;Table237[[#This Row],[CAS]]&amp;", "&amp;Table237[[#This Row],[Descriptions]]</f>
        <v>Declarable at 0.01% - CAS No. 506-83-2, Bromomethylmercury</v>
      </c>
    </row>
    <row r="997" spans="1:6">
      <c r="A997" s="333" t="s">
        <v>2040</v>
      </c>
      <c r="B997" s="334" t="s">
        <v>5807</v>
      </c>
      <c r="C997" s="334" t="s">
        <v>5769</v>
      </c>
      <c r="D997" s="335">
        <v>1E-4</v>
      </c>
      <c r="E997" s="319" t="s">
        <v>5176</v>
      </c>
      <c r="F997" s="319" t="str">
        <f>"Declarable at "&amp;D997*100&amp;"% - CAS No. "&amp;Table237[[#This Row],[CAS]]&amp;", "&amp;Table237[[#This Row],[Descriptions]]</f>
        <v>Declarable at 0.01% - CAS No. 1192-89-8, Bromophenylmercury</v>
      </c>
    </row>
    <row r="998" spans="1:6">
      <c r="A998" s="333" t="s">
        <v>2912</v>
      </c>
      <c r="B998" s="334" t="s">
        <v>5808</v>
      </c>
      <c r="C998" s="334" t="s">
        <v>5769</v>
      </c>
      <c r="D998" s="335">
        <v>1E-4</v>
      </c>
      <c r="E998" s="319" t="s">
        <v>5176</v>
      </c>
      <c r="F998" s="319" t="str">
        <f>"Declarable at "&amp;D998*100&amp;"% - CAS No. "&amp;Table237[[#This Row],[CAS]]&amp;", "&amp;Table237[[#This Row],[Descriptions]]</f>
        <v>Declarable at 0.01% - CAS No. 62-37-3, Chlormerodrin</v>
      </c>
    </row>
    <row r="999" spans="1:6">
      <c r="A999" s="333" t="s">
        <v>2142</v>
      </c>
      <c r="B999" s="334" t="s">
        <v>5809</v>
      </c>
      <c r="C999" s="334" t="s">
        <v>5769</v>
      </c>
      <c r="D999" s="335">
        <v>1E-4</v>
      </c>
      <c r="E999" s="319" t="s">
        <v>5176</v>
      </c>
      <c r="F999" s="319" t="str">
        <f>"Declarable at "&amp;D999*100&amp;"% - CAS No. "&amp;Table237[[#This Row],[CAS]]&amp;", "&amp;Table237[[#This Row],[Descriptions]]</f>
        <v>Declarable at 0.01% - CAS No. 1320-80-5, Chloro(hydroxyphenyl)mercury</v>
      </c>
    </row>
    <row r="1000" spans="1:6">
      <c r="A1000" s="333" t="s">
        <v>3265</v>
      </c>
      <c r="B1000" s="334" t="s">
        <v>5810</v>
      </c>
      <c r="C1000" s="334" t="s">
        <v>5769</v>
      </c>
      <c r="D1000" s="335">
        <v>1E-4</v>
      </c>
      <c r="E1000" s="319" t="s">
        <v>5176</v>
      </c>
      <c r="F1000" s="319" t="str">
        <f>"Declarable at "&amp;D1000*100&amp;"% - CAS No. "&amp;Table237[[#This Row],[CAS]]&amp;", "&amp;Table237[[#This Row],[Descriptions]]</f>
        <v>Declarable at 0.01% - CAS No. 90-03-9, Chloro(o-hydroxyphenyl)mercury</v>
      </c>
    </row>
    <row r="1001" spans="1:6">
      <c r="A1001" s="333" t="s">
        <v>2544</v>
      </c>
      <c r="B1001" s="334" t="s">
        <v>5811</v>
      </c>
      <c r="C1001" s="334" t="s">
        <v>5769</v>
      </c>
      <c r="D1001" s="335">
        <v>1E-4</v>
      </c>
      <c r="E1001" s="319" t="s">
        <v>5176</v>
      </c>
      <c r="F1001" s="319" t="str">
        <f>"Declarable at "&amp;D1001*100&amp;"% - CAS No. "&amp;Table237[[#This Row],[CAS]]&amp;", "&amp;Table237[[#This Row],[Descriptions]]</f>
        <v>Declarable at 0.01% - CAS No. 3076-91-3, Chloro[p-[(2-hydroxy-1-naphthyl)azo]phenyl]mercury</v>
      </c>
    </row>
    <row r="1002" spans="1:6">
      <c r="A1002" s="333" t="s">
        <v>2849</v>
      </c>
      <c r="B1002" s="334" t="s">
        <v>5812</v>
      </c>
      <c r="C1002" s="334" t="s">
        <v>5769</v>
      </c>
      <c r="D1002" s="335">
        <v>1E-4</v>
      </c>
      <c r="E1002" s="319" t="s">
        <v>5176</v>
      </c>
      <c r="F1002" s="319" t="str">
        <f>"Declarable at "&amp;D1002*100&amp;"% - CAS No. "&amp;Table237[[#This Row],[CAS]]&amp;", "&amp;Table237[[#This Row],[Descriptions]]</f>
        <v>Declarable at 0.01% - CAS No. 5857-39-6, Chloro-2-thienylmercury</v>
      </c>
    </row>
    <row r="1003" spans="1:6">
      <c r="A1003" s="333" t="s">
        <v>2876</v>
      </c>
      <c r="B1003" s="334" t="s">
        <v>5813</v>
      </c>
      <c r="C1003" s="334" t="s">
        <v>5769</v>
      </c>
      <c r="D1003" s="335">
        <v>1E-4</v>
      </c>
      <c r="E1003" s="319" t="s">
        <v>5176</v>
      </c>
      <c r="F1003" s="319" t="str">
        <f>"Declarable at "&amp;D1003*100&amp;"% - CAS No. "&amp;Table237[[#This Row],[CAS]]&amp;", "&amp;Table237[[#This Row],[Descriptions]]</f>
        <v>Declarable at 0.01% - CAS No. 5955-19-1, Chloro-m-tolylmercury</v>
      </c>
    </row>
    <row r="1004" spans="1:6">
      <c r="A1004" s="333" t="s">
        <v>2507</v>
      </c>
      <c r="B1004" s="334" t="s">
        <v>5814</v>
      </c>
      <c r="C1004" s="334" t="s">
        <v>5769</v>
      </c>
      <c r="D1004" s="335">
        <v>1E-4</v>
      </c>
      <c r="E1004" s="319" t="s">
        <v>5176</v>
      </c>
      <c r="F1004" s="319" t="str">
        <f>"Declarable at "&amp;D1004*100&amp;"% - CAS No. "&amp;Table237[[#This Row],[CAS]]&amp;", "&amp;Table237[[#This Row],[Descriptions]]</f>
        <v>Declarable at 0.01% - CAS No. 2777-37-9, Chloro-o-tolylmercury</v>
      </c>
    </row>
    <row r="1005" spans="1:6">
      <c r="A1005" s="333" t="s">
        <v>2504</v>
      </c>
      <c r="B1005" s="334" t="s">
        <v>5815</v>
      </c>
      <c r="C1005" s="334" t="s">
        <v>5769</v>
      </c>
      <c r="D1005" s="335">
        <v>1E-4</v>
      </c>
      <c r="E1005" s="319" t="s">
        <v>5176</v>
      </c>
      <c r="F1005" s="319" t="str">
        <f>"Declarable at "&amp;D1005*100&amp;"% - CAS No. "&amp;Table237[[#This Row],[CAS]]&amp;", "&amp;Table237[[#This Row],[Descriptions]]</f>
        <v>Declarable at 0.01% - CAS No. 27685-51-4, Cobaltate(2-), tetrakis(thiocyanato-N)-, mercury(2+) (1:1), (T-4)-</v>
      </c>
    </row>
    <row r="1006" spans="1:6">
      <c r="A1006" s="333" t="s">
        <v>2917</v>
      </c>
      <c r="B1006" s="334" t="s">
        <v>5816</v>
      </c>
      <c r="C1006" s="334" t="s">
        <v>5769</v>
      </c>
      <c r="D1006" s="335">
        <v>1E-4</v>
      </c>
      <c r="E1006" s="319" t="s">
        <v>5176</v>
      </c>
      <c r="F1006" s="319" t="str">
        <f>"Declarable at "&amp;D1006*100&amp;"% - CAS No. "&amp;Table237[[#This Row],[CAS]]&amp;", "&amp;Table237[[#This Row],[Descriptions]]</f>
        <v>Declarable at 0.01% - CAS No. 62638-02-2, Cyclohexanebutanoic acid, mercury(2+) salt</v>
      </c>
    </row>
    <row r="1007" spans="1:6">
      <c r="A1007" s="333" t="s">
        <v>2580</v>
      </c>
      <c r="B1007" s="334" t="s">
        <v>5817</v>
      </c>
      <c r="C1007" s="334" t="s">
        <v>5769</v>
      </c>
      <c r="D1007" s="335">
        <v>1E-4</v>
      </c>
      <c r="E1007" s="319" t="s">
        <v>5176</v>
      </c>
      <c r="F1007" s="319" t="str">
        <f>"Declarable at "&amp;D1007*100&amp;"% - CAS No. "&amp;Table237[[#This Row],[CAS]]&amp;", "&amp;Table237[[#This Row],[Descriptions]]</f>
        <v>Declarable at 0.01% - CAS No. 33445-15-7, Diammonium tetrachloromercurate</v>
      </c>
    </row>
    <row r="1008" spans="1:6">
      <c r="A1008" s="333" t="s">
        <v>2919</v>
      </c>
      <c r="B1008" s="334" t="s">
        <v>5818</v>
      </c>
      <c r="C1008" s="334" t="s">
        <v>5769</v>
      </c>
      <c r="D1008" s="335">
        <v>1E-4</v>
      </c>
      <c r="E1008" s="319" t="s">
        <v>5176</v>
      </c>
      <c r="F1008" s="319" t="str">
        <f>"Declarable at "&amp;D1008*100&amp;"% - CAS No. "&amp;Table237[[#This Row],[CAS]]&amp;", "&amp;Table237[[#This Row],[Descriptions]]</f>
        <v>Declarable at 0.01% - CAS No. 627-44-1, Diethylmercury</v>
      </c>
    </row>
    <row r="1009" spans="1:6">
      <c r="A1009" s="333" t="s">
        <v>1956</v>
      </c>
      <c r="B1009" s="334" t="s">
        <v>5819</v>
      </c>
      <c r="C1009" s="334" t="s">
        <v>5769</v>
      </c>
      <c r="D1009" s="335">
        <v>1E-4</v>
      </c>
      <c r="E1009" s="319" t="s">
        <v>5176</v>
      </c>
      <c r="F1009" s="319" t="str">
        <f>"Declarable at "&amp;D1009*100&amp;"% - CAS No. "&amp;Table237[[#This Row],[CAS]]&amp;", "&amp;Table237[[#This Row],[Descriptions]]</f>
        <v>Declarable at 0.01% - CAS No. 102-98-7, Dihydrogen  [orthoborato(3-)-O]phenylmercurate(2-)</v>
      </c>
    </row>
    <row r="1010" spans="1:6">
      <c r="A1010" s="333" t="s">
        <v>3343</v>
      </c>
      <c r="B1010" s="334" t="s">
        <v>5820</v>
      </c>
      <c r="C1010" s="334" t="s">
        <v>5769</v>
      </c>
      <c r="D1010" s="335">
        <v>1E-4</v>
      </c>
      <c r="E1010" s="319" t="s">
        <v>5176</v>
      </c>
      <c r="F1010" s="319" t="str">
        <f>"Declarable at "&amp;D1010*100&amp;"% - CAS No. "&amp;Table237[[#This Row],[CAS]]&amp;", "&amp;Table237[[#This Row],[Descriptions]]</f>
        <v>Declarable at 0.01% - CAS No. 93820-20-3, Diiodo(5-iodopyridin-2-amine-N1)mercury</v>
      </c>
    </row>
    <row r="1011" spans="1:6">
      <c r="A1011" s="333" t="s">
        <v>2128</v>
      </c>
      <c r="B1011" s="334" t="s">
        <v>5821</v>
      </c>
      <c r="C1011" s="334" t="s">
        <v>5769</v>
      </c>
      <c r="D1011" s="335">
        <v>1E-4</v>
      </c>
      <c r="E1011" s="319" t="s">
        <v>5176</v>
      </c>
      <c r="F1011" s="319" t="str">
        <f>"Declarable at "&amp;D1011*100&amp;"% - CAS No. "&amp;Table237[[#This Row],[CAS]]&amp;", "&amp;Table237[[#This Row],[Descriptions]]</f>
        <v>Declarable at 0.01% - CAS No. 1310-88-9, Dimercury amidatenitrate</v>
      </c>
    </row>
    <row r="1012" spans="1:6">
      <c r="A1012" s="333" t="s">
        <v>2233</v>
      </c>
      <c r="B1012" s="334" t="s">
        <v>5822</v>
      </c>
      <c r="C1012" s="334" t="s">
        <v>5769</v>
      </c>
      <c r="D1012" s="335">
        <v>1E-4</v>
      </c>
      <c r="E1012" s="319" t="s">
        <v>5176</v>
      </c>
      <c r="F1012" s="319" t="str">
        <f>"Declarable at "&amp;D1012*100&amp;"% - CAS No. "&amp;Table237[[#This Row],[CAS]]&amp;", "&amp;Table237[[#This Row],[Descriptions]]</f>
        <v>Declarable at 0.01% - CAS No. 13967-25-4, Dimercury difluoride</v>
      </c>
    </row>
    <row r="1013" spans="1:6">
      <c r="A1013" s="333" t="s">
        <v>2293</v>
      </c>
      <c r="B1013" s="334" t="s">
        <v>5823</v>
      </c>
      <c r="C1013" s="334" t="s">
        <v>5769</v>
      </c>
      <c r="D1013" s="335">
        <v>1E-4</v>
      </c>
      <c r="E1013" s="319" t="s">
        <v>5176</v>
      </c>
      <c r="F1013" s="319" t="str">
        <f>"Declarable at "&amp;D1013*100&amp;"% - CAS No. "&amp;Table237[[#This Row],[CAS]]&amp;", "&amp;Table237[[#This Row],[Descriptions]]</f>
        <v>Declarable at 0.01% - CAS No. 15385-57-6, Dimercury diiodide</v>
      </c>
    </row>
    <row r="1014" spans="1:6">
      <c r="A1014" s="333" t="s">
        <v>2531</v>
      </c>
      <c r="B1014" s="334" t="s">
        <v>5824</v>
      </c>
      <c r="C1014" s="334" t="s">
        <v>5769</v>
      </c>
      <c r="D1014" s="335">
        <v>1E-4</v>
      </c>
      <c r="E1014" s="319" t="s">
        <v>5176</v>
      </c>
      <c r="F1014" s="319" t="str">
        <f>"Declarable at "&amp;D1014*100&amp;"% - CAS No. "&amp;Table237[[#This Row],[CAS]]&amp;", "&amp;Table237[[#This Row],[Descriptions]]</f>
        <v>Declarable at 0.01% - CAS No. 2949-11-3, Dimercury(I) oxalate</v>
      </c>
    </row>
    <row r="1015" spans="1:6">
      <c r="A1015" s="333" t="s">
        <v>2657</v>
      </c>
      <c r="B1015" s="334" t="s">
        <v>5825</v>
      </c>
      <c r="C1015" s="334" t="s">
        <v>5769</v>
      </c>
      <c r="D1015" s="335">
        <v>1E-4</v>
      </c>
      <c r="E1015" s="319" t="s">
        <v>5176</v>
      </c>
      <c r="F1015" s="319" t="str">
        <f>"Declarable at "&amp;D1015*100&amp;"% - CAS No. "&amp;Table237[[#This Row],[CAS]]&amp;", "&amp;Table237[[#This Row],[Descriptions]]</f>
        <v>Declarable at 0.01% - CAS No. 3810-81-9, Dimethyl[.mu.-[sulphato(2-)-O:O']]dimercury</v>
      </c>
    </row>
    <row r="1016" spans="1:6">
      <c r="A1016" s="333" t="s">
        <v>2873</v>
      </c>
      <c r="B1016" s="334" t="s">
        <v>5826</v>
      </c>
      <c r="C1016" s="334" t="s">
        <v>5769</v>
      </c>
      <c r="D1016" s="335">
        <v>1E-4</v>
      </c>
      <c r="E1016" s="319" t="s">
        <v>5176</v>
      </c>
      <c r="F1016" s="319" t="str">
        <f>"Declarable at "&amp;D1016*100&amp;"% - CAS No. "&amp;Table237[[#This Row],[CAS]]&amp;", "&amp;Table237[[#This Row],[Descriptions]]</f>
        <v>Declarable at 0.01% - CAS No. 593-74-8, Dimethylmercury</v>
      </c>
    </row>
    <row r="1017" spans="1:6">
      <c r="A1017" s="333" t="s">
        <v>2899</v>
      </c>
      <c r="B1017" s="334" t="s">
        <v>5827</v>
      </c>
      <c r="C1017" s="334" t="s">
        <v>5769</v>
      </c>
      <c r="D1017" s="335">
        <v>1E-4</v>
      </c>
      <c r="E1017" s="319" t="s">
        <v>5176</v>
      </c>
      <c r="F1017" s="319" t="str">
        <f>"Declarable at "&amp;D1017*100&amp;"% - CAS No. "&amp;Table237[[#This Row],[CAS]]&amp;", "&amp;Table237[[#This Row],[Descriptions]]</f>
        <v>Declarable at 0.01% - CAS No. 616-99-9, Di-o-tolylmercury</v>
      </c>
    </row>
    <row r="1018" spans="1:6">
      <c r="A1018" s="333" t="s">
        <v>2493</v>
      </c>
      <c r="B1018" s="334" t="s">
        <v>5828</v>
      </c>
      <c r="C1018" s="334" t="s">
        <v>5769</v>
      </c>
      <c r="D1018" s="335">
        <v>1E-4</v>
      </c>
      <c r="E1018" s="319" t="s">
        <v>5176</v>
      </c>
      <c r="F1018" s="319" t="str">
        <f>"Declarable at "&amp;D1018*100&amp;"% - CAS No. "&amp;Table237[[#This Row],[CAS]]&amp;", "&amp;Table237[[#This Row],[Descriptions]]</f>
        <v>Declarable at 0.01% - CAS No. 27236-65-3, Diphenyl[.mu.-[(tetrapropenyl)succinato(2-)-O:O']]dimercury</v>
      </c>
    </row>
    <row r="1019" spans="1:6">
      <c r="A1019" s="333" t="s">
        <v>2850</v>
      </c>
      <c r="B1019" s="334" t="s">
        <v>5829</v>
      </c>
      <c r="C1019" s="334" t="s">
        <v>5769</v>
      </c>
      <c r="D1019" s="335">
        <v>1E-4</v>
      </c>
      <c r="E1019" s="319" t="s">
        <v>5176</v>
      </c>
      <c r="F1019" s="319" t="str">
        <f>"Declarable at "&amp;D1019*100&amp;"% - CAS No. "&amp;Table237[[#This Row],[CAS]]&amp;", "&amp;Table237[[#This Row],[Descriptions]]</f>
        <v>Declarable at 0.01% - CAS No. 587-85-9, Diphenylmercury</v>
      </c>
    </row>
    <row r="1020" spans="1:6">
      <c r="A1020" s="333" t="s">
        <v>2299</v>
      </c>
      <c r="B1020" s="334" t="s">
        <v>5830</v>
      </c>
      <c r="C1020" s="334" t="s">
        <v>5769</v>
      </c>
      <c r="D1020" s="335">
        <v>1E-4</v>
      </c>
      <c r="E1020" s="319" t="s">
        <v>5176</v>
      </c>
      <c r="F1020" s="319" t="str">
        <f>"Declarable at "&amp;D1020*100&amp;"% - CAS No. "&amp;Table237[[#This Row],[CAS]]&amp;", "&amp;Table237[[#This Row],[Descriptions]]</f>
        <v>Declarable at 0.01% - CAS No. 15682-88-9, Disodium tetra(cyano-C)mercurate(2-)</v>
      </c>
    </row>
    <row r="1021" spans="1:6">
      <c r="A1021" s="333" t="s">
        <v>2846</v>
      </c>
      <c r="B1021" s="334" t="s">
        <v>5831</v>
      </c>
      <c r="C1021" s="334" t="s">
        <v>5769</v>
      </c>
      <c r="D1021" s="335">
        <v>1E-4</v>
      </c>
      <c r="E1021" s="319" t="s">
        <v>5176</v>
      </c>
      <c r="F1021" s="319" t="str">
        <f>"Declarable at "&amp;D1021*100&amp;"% - CAS No. "&amp;Table237[[#This Row],[CAS]]&amp;", "&amp;Table237[[#This Row],[Descriptions]]</f>
        <v>Declarable at 0.01% - CAS No. 584-43-0, Disuccinimidomercury</v>
      </c>
    </row>
    <row r="1022" spans="1:6">
      <c r="A1022" s="333" t="s">
        <v>2449</v>
      </c>
      <c r="B1022" s="334" t="s">
        <v>5832</v>
      </c>
      <c r="C1022" s="334" t="s">
        <v>5769</v>
      </c>
      <c r="D1022" s="335">
        <v>1E-4</v>
      </c>
      <c r="E1022" s="319" t="s">
        <v>5176</v>
      </c>
      <c r="F1022" s="319" t="str">
        <f>"Declarable at "&amp;D1022*100&amp;"% - CAS No. "&amp;Table237[[#This Row],[CAS]]&amp;", "&amp;Table237[[#This Row],[Descriptions]]</f>
        <v>Declarable at 0.01% - CAS No. 2440-42-8, Ethyliodomercury</v>
      </c>
    </row>
    <row r="1023" spans="1:6">
      <c r="A1023" s="333" t="s">
        <v>1983</v>
      </c>
      <c r="B1023" s="334" t="s">
        <v>5833</v>
      </c>
      <c r="C1023" s="334" t="s">
        <v>5769</v>
      </c>
      <c r="D1023" s="335">
        <v>1E-4</v>
      </c>
      <c r="E1023" s="319" t="s">
        <v>5176</v>
      </c>
      <c r="F1023" s="319" t="str">
        <f>"Declarable at "&amp;D1023*100&amp;"% - CAS No. "&amp;Table237[[#This Row],[CAS]]&amp;", "&amp;Table237[[#This Row],[Descriptions]]</f>
        <v>Declarable at 0.01% - CAS No. 107-27-7, Ethylmercuric chloride</v>
      </c>
    </row>
    <row r="1024" spans="1:6">
      <c r="A1024" s="333" t="s">
        <v>2424</v>
      </c>
      <c r="B1024" s="334" t="s">
        <v>5834</v>
      </c>
      <c r="C1024" s="334" t="s">
        <v>5769</v>
      </c>
      <c r="D1024" s="335">
        <v>1E-4</v>
      </c>
      <c r="E1024" s="319" t="s">
        <v>5176</v>
      </c>
      <c r="F1024" s="319" t="str">
        <f>"Declarable at "&amp;D1024*100&amp;"% - CAS No. "&amp;Table237[[#This Row],[CAS]]&amp;", "&amp;Table237[[#This Row],[Descriptions]]</f>
        <v>Declarable at 0.01% - CAS No. 2235-25-8, Ethylmercuric phosphate</v>
      </c>
    </row>
    <row r="1025" spans="1:6">
      <c r="A1025" s="333" t="s">
        <v>2625</v>
      </c>
      <c r="B1025" s="334" t="s">
        <v>5835</v>
      </c>
      <c r="C1025" s="334" t="s">
        <v>5769</v>
      </c>
      <c r="D1025" s="335">
        <v>1E-4</v>
      </c>
      <c r="E1025" s="319" t="s">
        <v>5176</v>
      </c>
      <c r="F1025" s="319" t="str">
        <f>"Declarable at "&amp;D1025*100&amp;"% - CAS No. "&amp;Table237[[#This Row],[CAS]]&amp;", "&amp;Table237[[#This Row],[Descriptions]]</f>
        <v>Declarable at 0.01% - CAS No. 3570-80-7, Fluorescein mercuric acetate</v>
      </c>
    </row>
    <row r="1026" spans="1:6">
      <c r="A1026" s="333" t="s">
        <v>2136</v>
      </c>
      <c r="B1026" s="334" t="s">
        <v>5836</v>
      </c>
      <c r="C1026" s="334" t="s">
        <v>5769</v>
      </c>
      <c r="D1026" s="335">
        <v>1E-4</v>
      </c>
      <c r="E1026" s="319" t="s">
        <v>5176</v>
      </c>
      <c r="F1026" s="319" t="str">
        <f>"Declarable at "&amp;D1026*100&amp;"% - CAS No. "&amp;Table237[[#This Row],[CAS]]&amp;", "&amp;Table237[[#This Row],[Descriptions]]</f>
        <v>Declarable at 0.01% - CAS No. 13170-76-8, Hexanoic acid, 2-ethyl-, mercury(2+) salt</v>
      </c>
    </row>
    <row r="1027" spans="1:6">
      <c r="A1027" s="333" t="s">
        <v>2245</v>
      </c>
      <c r="B1027" s="334" t="s">
        <v>5837</v>
      </c>
      <c r="C1027" s="334" t="s">
        <v>5769</v>
      </c>
      <c r="D1027" s="335">
        <v>1E-4</v>
      </c>
      <c r="E1027" s="319" t="s">
        <v>5176</v>
      </c>
      <c r="F1027" s="319" t="str">
        <f>"Declarable at "&amp;D1027*100&amp;"% - CAS No. "&amp;Table237[[#This Row],[CAS]]&amp;", "&amp;Table237[[#This Row],[Descriptions]]</f>
        <v>Declarable at 0.01% - CAS No. 14235-86-0, Hydrargaphen</v>
      </c>
    </row>
    <row r="1028" spans="1:6">
      <c r="A1028" s="333" t="s">
        <v>2939</v>
      </c>
      <c r="B1028" s="334" t="s">
        <v>5838</v>
      </c>
      <c r="C1028" s="334" t="s">
        <v>5769</v>
      </c>
      <c r="D1028" s="335">
        <v>1E-4</v>
      </c>
      <c r="E1028" s="319" t="s">
        <v>5176</v>
      </c>
      <c r="F1028" s="319" t="str">
        <f>"Declarable at "&amp;D1028*100&amp;"% - CAS No. "&amp;Table237[[#This Row],[CAS]]&amp;", "&amp;Table237[[#This Row],[Descriptions]]</f>
        <v>Declarable at 0.01% - CAS No. 64491-92-5, Hydrogen  [metasilicato(2-)-O](2-methoxyethyl)mercurate(1-)</v>
      </c>
    </row>
    <row r="1029" spans="1:6">
      <c r="A1029" s="333" t="s">
        <v>3378</v>
      </c>
      <c r="B1029" s="334" t="s">
        <v>5839</v>
      </c>
      <c r="C1029" s="334" t="s">
        <v>5769</v>
      </c>
      <c r="D1029" s="335">
        <v>1E-4</v>
      </c>
      <c r="E1029" s="319" t="s">
        <v>5176</v>
      </c>
      <c r="F1029" s="319" t="str">
        <f>"Declarable at "&amp;D1029*100&amp;"% - CAS No. "&amp;Table237[[#This Row],[CAS]]&amp;", "&amp;Table237[[#This Row],[Descriptions]]</f>
        <v>Declarable at 0.01% - CAS No. 94277-53-9, Hydrogen .mu.-hydroxy[.mu.-[orthoborato(3-)-O:O']]diphenyldimercurate(1-)</v>
      </c>
    </row>
    <row r="1030" spans="1:6" ht="25.5">
      <c r="A1030" s="333" t="s">
        <v>2480</v>
      </c>
      <c r="B1030" s="334" t="s">
        <v>5840</v>
      </c>
      <c r="C1030" s="334" t="s">
        <v>5769</v>
      </c>
      <c r="D1030" s="335">
        <v>1E-4</v>
      </c>
      <c r="E1030" s="319" t="s">
        <v>5176</v>
      </c>
      <c r="F1030" s="319" t="str">
        <f>"Declarable at "&amp;D1030*100&amp;"% - CAS No. "&amp;Table237[[#This Row],[CAS]]&amp;", "&amp;Table237[[#This Row],[Descriptions]]</f>
        <v>Declarable at 0.01% - CAS No. 26552-50-1, Hydrogen [3-[(.alpha.-carboxylato-o-anisoyl)amino]-2-hydroxypropyl]hydroxymercurate(1-)</v>
      </c>
    </row>
    <row r="1031" spans="1:6">
      <c r="A1031" s="333" t="s">
        <v>2251</v>
      </c>
      <c r="B1031" s="334" t="s">
        <v>5841</v>
      </c>
      <c r="C1031" s="334" t="s">
        <v>5769</v>
      </c>
      <c r="D1031" s="335">
        <v>1E-4</v>
      </c>
      <c r="E1031" s="319" t="s">
        <v>5176</v>
      </c>
      <c r="F1031" s="319" t="str">
        <f>"Declarable at "&amp;D1031*100&amp;"% - CAS No. "&amp;Table237[[#This Row],[CAS]]&amp;", "&amp;Table237[[#This Row],[Descriptions]]</f>
        <v>Declarable at 0.01% - CAS No. 143-36-2, Iodomethylmercury</v>
      </c>
    </row>
    <row r="1032" spans="1:6">
      <c r="A1032" s="333" t="s">
        <v>2078</v>
      </c>
      <c r="B1032" s="334" t="s">
        <v>5842</v>
      </c>
      <c r="C1032" s="334" t="s">
        <v>5769</v>
      </c>
      <c r="D1032" s="335">
        <v>1E-4</v>
      </c>
      <c r="E1032" s="319" t="s">
        <v>5176</v>
      </c>
      <c r="F1032" s="319" t="str">
        <f>"Declarable at "&amp;D1032*100&amp;"% - CAS No. "&amp;Table237[[#This Row],[CAS]]&amp;", "&amp;Table237[[#This Row],[Descriptions]]</f>
        <v>Declarable at 0.01% - CAS No. 122-64-5, Lactatophenylmercury</v>
      </c>
    </row>
    <row r="1033" spans="1:6">
      <c r="A1033" s="333" t="s">
        <v>2730</v>
      </c>
      <c r="B1033" s="334" t="s">
        <v>5843</v>
      </c>
      <c r="C1033" s="334" t="s">
        <v>5769</v>
      </c>
      <c r="D1033" s="335">
        <v>1E-4</v>
      </c>
      <c r="E1033" s="319" t="s">
        <v>5176</v>
      </c>
      <c r="F1033" s="319" t="str">
        <f>"Declarable at "&amp;D1033*100&amp;"% - CAS No. "&amp;Table237[[#This Row],[CAS]]&amp;", "&amp;Table237[[#This Row],[Descriptions]]</f>
        <v>Declarable at 0.01% - CAS No. 4386-35-0, Meralein sodium</v>
      </c>
    </row>
    <row r="1034" spans="1:6">
      <c r="A1034" s="333" t="s">
        <v>2416</v>
      </c>
      <c r="B1034" s="334" t="s">
        <v>5844</v>
      </c>
      <c r="C1034" s="334" t="s">
        <v>5769</v>
      </c>
      <c r="D1034" s="335">
        <v>1E-4</v>
      </c>
      <c r="E1034" s="319" t="s">
        <v>5176</v>
      </c>
      <c r="F1034" s="319" t="str">
        <f>"Declarable at "&amp;D1034*100&amp;"% - CAS No. "&amp;Table237[[#This Row],[CAS]]&amp;", "&amp;Table237[[#This Row],[Descriptions]]</f>
        <v>Declarable at 0.01% - CAS No. 21259-76-7, Mercaptomerin sodium</v>
      </c>
    </row>
    <row r="1035" spans="1:6">
      <c r="A1035" s="333" t="s">
        <v>2785</v>
      </c>
      <c r="B1035" s="334" t="s">
        <v>5845</v>
      </c>
      <c r="C1035" s="334" t="s">
        <v>5769</v>
      </c>
      <c r="D1035" s="335">
        <v>1E-4</v>
      </c>
      <c r="E1035" s="319" t="s">
        <v>5176</v>
      </c>
      <c r="F1035" s="319" t="str">
        <f>"Declarable at "&amp;D1035*100&amp;"% - CAS No. "&amp;Table237[[#This Row],[CAS]]&amp;", "&amp;Table237[[#This Row],[Descriptions]]</f>
        <v>Declarable at 0.01% - CAS No. 525-30-4, Mercuderamide</v>
      </c>
    </row>
    <row r="1036" spans="1:6">
      <c r="A1036" s="333" t="s">
        <v>2881</v>
      </c>
      <c r="B1036" s="334" t="s">
        <v>5846</v>
      </c>
      <c r="C1036" s="334" t="s">
        <v>5769</v>
      </c>
      <c r="D1036" s="335">
        <v>1E-4</v>
      </c>
      <c r="E1036" s="319" t="s">
        <v>5176</v>
      </c>
      <c r="F1036" s="319" t="str">
        <f>"Declarable at "&amp;D1036*100&amp;"% - CAS No. "&amp;Table237[[#This Row],[CAS]]&amp;", "&amp;Table237[[#This Row],[Descriptions]]</f>
        <v>Declarable at 0.01% - CAS No. 59-85-8, Mercurate(1-), (4-carboxylatophenyl)chloro-, hydrogen</v>
      </c>
    </row>
    <row r="1037" spans="1:6">
      <c r="A1037" s="333" t="s">
        <v>2232</v>
      </c>
      <c r="B1037" s="334" t="s">
        <v>5847</v>
      </c>
      <c r="C1037" s="334" t="s">
        <v>5769</v>
      </c>
      <c r="D1037" s="335">
        <v>1E-4</v>
      </c>
      <c r="E1037" s="319" t="s">
        <v>5176</v>
      </c>
      <c r="F1037" s="319" t="str">
        <f>"Declarable at "&amp;D1037*100&amp;"% - CAS No. "&amp;Table237[[#This Row],[CAS]]&amp;", "&amp;Table237[[#This Row],[Descriptions]]</f>
        <v>Declarable at 0.01% - CAS No. 138-85-2, Mercurate(1-), (4-carboxylatophenyl)hydroxy-, sodium</v>
      </c>
    </row>
    <row r="1038" spans="1:6" ht="25.5">
      <c r="A1038" s="333" t="s">
        <v>3071</v>
      </c>
      <c r="B1038" s="334" t="s">
        <v>5848</v>
      </c>
      <c r="C1038" s="334" t="s">
        <v>5769</v>
      </c>
      <c r="D1038" s="335">
        <v>1E-4</v>
      </c>
      <c r="E1038" s="319" t="s">
        <v>5176</v>
      </c>
      <c r="F1038" s="319" t="str">
        <f>"Declarable at "&amp;D1038*100&amp;"% - CAS No. "&amp;Table237[[#This Row],[CAS]]&amp;", "&amp;Table237[[#This Row],[Descriptions]]</f>
        <v>Declarable at 0.01% - CAS No. 72379-35-2, Mercurate(1-), triiodo-, hydrogen, compound with 3-methyl-2(3H)-benzothiazolimine (1:1)</v>
      </c>
    </row>
    <row r="1039" spans="1:6">
      <c r="A1039" s="333" t="s">
        <v>2401</v>
      </c>
      <c r="B1039" s="334" t="s">
        <v>5849</v>
      </c>
      <c r="C1039" s="334" t="s">
        <v>5769</v>
      </c>
      <c r="D1039" s="335">
        <v>1E-4</v>
      </c>
      <c r="E1039" s="319" t="s">
        <v>5176</v>
      </c>
      <c r="F1039" s="319" t="str">
        <f>"Declarable at "&amp;D1039*100&amp;"% - CAS No. "&amp;Table237[[#This Row],[CAS]]&amp;", "&amp;Table237[[#This Row],[Descriptions]]</f>
        <v>Declarable at 0.01% - CAS No. 20582-71-2, Mercurate(2-), tetrachloro-, dipotassium, (T-4)-</v>
      </c>
    </row>
    <row r="1040" spans="1:6" ht="25.5">
      <c r="A1040" s="333" t="s">
        <v>2924</v>
      </c>
      <c r="B1040" s="334" t="s">
        <v>5850</v>
      </c>
      <c r="C1040" s="334" t="s">
        <v>5769</v>
      </c>
      <c r="D1040" s="335">
        <v>1E-4</v>
      </c>
      <c r="E1040" s="319" t="s">
        <v>5176</v>
      </c>
      <c r="F1040" s="319" t="str">
        <f>"Declarable at "&amp;D1040*100&amp;"% - CAS No. "&amp;Table237[[#This Row],[CAS]]&amp;", "&amp;Table237[[#This Row],[Descriptions]]</f>
        <v>Declarable at 0.01% - CAS No. 63325-16-6, Mercurate(2-), tetraiodo-, (T-4)-, dihydrogen, compound with 5-iodo-2-pyridinamine (1:2)</v>
      </c>
    </row>
    <row r="1041" spans="1:6">
      <c r="A1041" s="333" t="s">
        <v>2231</v>
      </c>
      <c r="B1041" s="334" t="s">
        <v>5851</v>
      </c>
      <c r="C1041" s="334" t="s">
        <v>5769</v>
      </c>
      <c r="D1041" s="335">
        <v>1E-4</v>
      </c>
      <c r="E1041" s="319" t="s">
        <v>5176</v>
      </c>
      <c r="F1041" s="319" t="str">
        <f>"Declarable at "&amp;D1041*100&amp;"% - CAS No. "&amp;Table237[[#This Row],[CAS]]&amp;", "&amp;Table237[[#This Row],[Descriptions]]</f>
        <v>Declarable at 0.01% - CAS No. 13876-85-2, Mercurate(2-), tetraiodo-, dicopper(1+), (T-4)-</v>
      </c>
    </row>
    <row r="1042" spans="1:6">
      <c r="A1042" s="333" t="s">
        <v>2319</v>
      </c>
      <c r="B1042" s="334" t="s">
        <v>5852</v>
      </c>
      <c r="C1042" s="334" t="s">
        <v>5769</v>
      </c>
      <c r="D1042" s="335">
        <v>1E-4</v>
      </c>
      <c r="E1042" s="319" t="s">
        <v>5176</v>
      </c>
      <c r="F1042" s="319" t="str">
        <f>"Declarable at "&amp;D1042*100&amp;"% - CAS No. "&amp;Table237[[#This Row],[CAS]]&amp;", "&amp;Table237[[#This Row],[Descriptions]]</f>
        <v>Declarable at 0.01% - CAS No. 1600-27-7, Mercuric acetate</v>
      </c>
    </row>
    <row r="1043" spans="1:6">
      <c r="A1043" s="333" t="s">
        <v>3164</v>
      </c>
      <c r="B1043" s="334" t="s">
        <v>5853</v>
      </c>
      <c r="C1043" s="334" t="s">
        <v>5769</v>
      </c>
      <c r="D1043" s="335">
        <v>1E-4</v>
      </c>
      <c r="E1043" s="319" t="s">
        <v>5176</v>
      </c>
      <c r="F1043" s="319" t="str">
        <f>"Declarable at "&amp;D1043*100&amp;"% - CAS No. "&amp;Table237[[#This Row],[CAS]]&amp;", "&amp;Table237[[#This Row],[Descriptions]]</f>
        <v>Declarable at 0.01% - CAS No. 7784-37-4, Mercuric arsenate</v>
      </c>
    </row>
    <row r="1044" spans="1:6">
      <c r="A1044" s="333" t="s">
        <v>2842</v>
      </c>
      <c r="B1044" s="334" t="s">
        <v>5854</v>
      </c>
      <c r="C1044" s="334" t="s">
        <v>5769</v>
      </c>
      <c r="D1044" s="335">
        <v>1E-4</v>
      </c>
      <c r="E1044" s="319" t="s">
        <v>5176</v>
      </c>
      <c r="F1044" s="319" t="str">
        <f>"Declarable at "&amp;D1044*100&amp;"% - CAS No. "&amp;Table237[[#This Row],[CAS]]&amp;", "&amp;Table237[[#This Row],[Descriptions]]</f>
        <v>Declarable at 0.01% - CAS No. 583-15-3, Mercuric benzoate</v>
      </c>
    </row>
    <row r="1045" spans="1:6">
      <c r="A1045" s="333" t="s">
        <v>3173</v>
      </c>
      <c r="B1045" s="334" t="s">
        <v>5855</v>
      </c>
      <c r="C1045" s="334" t="s">
        <v>5769</v>
      </c>
      <c r="D1045" s="335">
        <v>1E-4</v>
      </c>
      <c r="E1045" s="319" t="s">
        <v>5176</v>
      </c>
      <c r="F1045" s="319" t="str">
        <f>"Declarable at "&amp;D1045*100&amp;"% - CAS No. "&amp;Table237[[#This Row],[CAS]]&amp;", "&amp;Table237[[#This Row],[Descriptions]]</f>
        <v>Declarable at 0.01% - CAS No. 7789-47-1, Mercuric bromide</v>
      </c>
    </row>
    <row r="1046" spans="1:6">
      <c r="A1046" s="333" t="s">
        <v>3102</v>
      </c>
      <c r="B1046" s="334" t="s">
        <v>5856</v>
      </c>
      <c r="C1046" s="334" t="s">
        <v>5769</v>
      </c>
      <c r="D1046" s="335">
        <v>1E-4</v>
      </c>
      <c r="E1046" s="319" t="s">
        <v>5176</v>
      </c>
      <c r="F1046" s="319" t="str">
        <f>"Declarable at "&amp;D1046*100&amp;"% - CAS No. "&amp;Table237[[#This Row],[CAS]]&amp;", "&amp;Table237[[#This Row],[Descriptions]]</f>
        <v>Declarable at 0.01% - CAS No. 7487-94-7, Mercuric chloride</v>
      </c>
    </row>
    <row r="1047" spans="1:6">
      <c r="A1047" s="333" t="s">
        <v>2866</v>
      </c>
      <c r="B1047" s="334" t="s">
        <v>5857</v>
      </c>
      <c r="C1047" s="334" t="s">
        <v>5769</v>
      </c>
      <c r="D1047" s="335">
        <v>1E-4</v>
      </c>
      <c r="E1047" s="319" t="s">
        <v>5176</v>
      </c>
      <c r="F1047" s="319" t="str">
        <f>"Declarable at "&amp;D1047*100&amp;"% - CAS No. "&amp;Table237[[#This Row],[CAS]]&amp;", "&amp;Table237[[#This Row],[Descriptions]]</f>
        <v>Declarable at 0.01% - CAS No. 592-04-1, Mercuric cyanide</v>
      </c>
    </row>
    <row r="1048" spans="1:6">
      <c r="A1048" s="333" t="s">
        <v>3150</v>
      </c>
      <c r="B1048" s="334" t="s">
        <v>5858</v>
      </c>
      <c r="C1048" s="334" t="s">
        <v>5769</v>
      </c>
      <c r="D1048" s="335">
        <v>1E-4</v>
      </c>
      <c r="E1048" s="319" t="s">
        <v>5176</v>
      </c>
      <c r="F1048" s="319" t="str">
        <f>"Declarable at "&amp;D1048*100&amp;"% - CAS No. "&amp;Table237[[#This Row],[CAS]]&amp;", "&amp;Table237[[#This Row],[Descriptions]]</f>
        <v>Declarable at 0.01% - CAS No. 7774-29-0, Mercuric iodide</v>
      </c>
    </row>
    <row r="1049" spans="1:6">
      <c r="A1049" s="333" t="s">
        <v>1918</v>
      </c>
      <c r="B1049" s="334" t="s">
        <v>5859</v>
      </c>
      <c r="C1049" s="334" t="s">
        <v>5769</v>
      </c>
      <c r="D1049" s="335">
        <v>1E-4</v>
      </c>
      <c r="E1049" s="319" t="s">
        <v>5176</v>
      </c>
      <c r="F1049" s="319" t="str">
        <f>"Declarable at "&amp;D1049*100&amp;"% - CAS No. "&amp;Table237[[#This Row],[CAS]]&amp;", "&amp;Table237[[#This Row],[Descriptions]]</f>
        <v>Declarable at 0.01% - CAS No. 10045-94-0, Mercuric nitrate</v>
      </c>
    </row>
    <row r="1050" spans="1:6">
      <c r="A1050" s="333" t="s">
        <v>2420</v>
      </c>
      <c r="B1050" s="334" t="s">
        <v>5860</v>
      </c>
      <c r="C1050" s="334" t="s">
        <v>5769</v>
      </c>
      <c r="D1050" s="335">
        <v>1E-4</v>
      </c>
      <c r="E1050" s="319" t="s">
        <v>5176</v>
      </c>
      <c r="F1050" s="319" t="str">
        <f>"Declarable at "&amp;D1050*100&amp;"% - CAS No. "&amp;Table237[[#This Row],[CAS]]&amp;", "&amp;Table237[[#This Row],[Descriptions]]</f>
        <v>Declarable at 0.01% - CAS No. 21908-53-2, Mercuric oxide</v>
      </c>
    </row>
    <row r="1051" spans="1:6">
      <c r="A1051" s="333" t="s">
        <v>2152</v>
      </c>
      <c r="B1051" s="334" t="s">
        <v>5861</v>
      </c>
      <c r="C1051" s="334" t="s">
        <v>5769</v>
      </c>
      <c r="D1051" s="335">
        <v>1E-4</v>
      </c>
      <c r="E1051" s="319" t="s">
        <v>5176</v>
      </c>
      <c r="F1051" s="319" t="str">
        <f>"Declarable at "&amp;D1051*100&amp;"% - CAS No. "&amp;Table237[[#This Row],[CAS]]&amp;", "&amp;Table237[[#This Row],[Descriptions]]</f>
        <v>Declarable at 0.01% - CAS No. 1335-31-5, Mercuric oxycyanide</v>
      </c>
    </row>
    <row r="1052" spans="1:6">
      <c r="A1052" s="333" t="s">
        <v>2865</v>
      </c>
      <c r="B1052" s="334" t="s">
        <v>5862</v>
      </c>
      <c r="C1052" s="334" t="s">
        <v>5769</v>
      </c>
      <c r="D1052" s="335">
        <v>1E-4</v>
      </c>
      <c r="E1052" s="319" t="s">
        <v>5176</v>
      </c>
      <c r="F1052" s="319" t="str">
        <f>"Declarable at "&amp;D1052*100&amp;"% - CAS No. "&amp;Table237[[#This Row],[CAS]]&amp;", "&amp;Table237[[#This Row],[Descriptions]]</f>
        <v>Declarable at 0.01% - CAS No. 591-89-9, Mercuric potassium cyanide</v>
      </c>
    </row>
    <row r="1053" spans="1:6">
      <c r="A1053" s="333" t="s">
        <v>2130</v>
      </c>
      <c r="B1053" s="334" t="s">
        <v>5863</v>
      </c>
      <c r="C1053" s="334" t="s">
        <v>5769</v>
      </c>
      <c r="D1053" s="335">
        <v>1E-4</v>
      </c>
      <c r="E1053" s="319" t="s">
        <v>5176</v>
      </c>
      <c r="F1053" s="319" t="str">
        <f>"Declarable at "&amp;D1053*100&amp;"% - CAS No. "&amp;Table237[[#This Row],[CAS]]&amp;", "&amp;Table237[[#This Row],[Descriptions]]</f>
        <v>Declarable at 0.01% - CAS No. 1312-03-4, Mercuric subsulfate</v>
      </c>
    </row>
    <row r="1054" spans="1:6">
      <c r="A1054" s="333" t="s">
        <v>3157</v>
      </c>
      <c r="B1054" s="334" t="s">
        <v>5864</v>
      </c>
      <c r="C1054" s="334" t="s">
        <v>5769</v>
      </c>
      <c r="D1054" s="335">
        <v>1E-4</v>
      </c>
      <c r="E1054" s="319" t="s">
        <v>5176</v>
      </c>
      <c r="F1054" s="319" t="str">
        <f>"Declarable at "&amp;D1054*100&amp;"% - CAS No. "&amp;Table237[[#This Row],[CAS]]&amp;", "&amp;Table237[[#This Row],[Descriptions]]</f>
        <v>Declarable at 0.01% - CAS No. 7783-35-9, Mercuric sulfate</v>
      </c>
    </row>
    <row r="1055" spans="1:6">
      <c r="A1055" s="333" t="s">
        <v>2869</v>
      </c>
      <c r="B1055" s="334" t="s">
        <v>5865</v>
      </c>
      <c r="C1055" s="334" t="s">
        <v>5769</v>
      </c>
      <c r="D1055" s="335">
        <v>1E-4</v>
      </c>
      <c r="E1055" s="319" t="s">
        <v>5176</v>
      </c>
      <c r="F1055" s="319" t="str">
        <f>"Declarable at "&amp;D1055*100&amp;"% - CAS No. "&amp;Table237[[#This Row],[CAS]]&amp;", "&amp;Table237[[#This Row],[Descriptions]]</f>
        <v>Declarable at 0.01% - CAS No. 592-85-8, Mercuric thiocyanate</v>
      </c>
    </row>
    <row r="1056" spans="1:6">
      <c r="A1056" s="333" t="s">
        <v>2761</v>
      </c>
      <c r="B1056" s="334" t="s">
        <v>5866</v>
      </c>
      <c r="C1056" s="334" t="s">
        <v>5769</v>
      </c>
      <c r="D1056" s="335">
        <v>1E-4</v>
      </c>
      <c r="E1056" s="319" t="s">
        <v>5176</v>
      </c>
      <c r="F1056" s="319" t="str">
        <f>"Declarable at "&amp;D1056*100&amp;"% - CAS No. "&amp;Table237[[#This Row],[CAS]]&amp;", "&amp;Table237[[#This Row],[Descriptions]]</f>
        <v>Declarable at 0.01% - CAS No. 498-73-7, Mercurobutol</v>
      </c>
    </row>
    <row r="1057" spans="1:6">
      <c r="A1057" s="333" t="s">
        <v>2923</v>
      </c>
      <c r="B1057" s="334" t="s">
        <v>5867</v>
      </c>
      <c r="C1057" s="334" t="s">
        <v>5769</v>
      </c>
      <c r="D1057" s="335">
        <v>1E-4</v>
      </c>
      <c r="E1057" s="319" t="s">
        <v>5176</v>
      </c>
      <c r="F1057" s="319" t="str">
        <f>"Declarable at "&amp;D1057*100&amp;"% - CAS No. "&amp;Table237[[#This Row],[CAS]]&amp;", "&amp;Table237[[#This Row],[Descriptions]]</f>
        <v>Declarable at 0.01% - CAS No. 631-60-7, Mercurous acetate</v>
      </c>
    </row>
    <row r="1058" spans="1:6">
      <c r="A1058" s="333" t="s">
        <v>2658</v>
      </c>
      <c r="B1058" s="334" t="s">
        <v>5868</v>
      </c>
      <c r="C1058" s="334" t="s">
        <v>5769</v>
      </c>
      <c r="D1058" s="335">
        <v>1E-4</v>
      </c>
      <c r="E1058" s="319" t="s">
        <v>5176</v>
      </c>
      <c r="F1058" s="319" t="str">
        <f>"Declarable at "&amp;D1058*100&amp;"% - CAS No. "&amp;Table237[[#This Row],[CAS]]&amp;", "&amp;Table237[[#This Row],[Descriptions]]</f>
        <v>Declarable at 0.01% - CAS No. 38232-63-2, Mercurous azide</v>
      </c>
    </row>
    <row r="1059" spans="1:6">
      <c r="A1059" s="333" t="s">
        <v>3113</v>
      </c>
      <c r="B1059" s="334" t="s">
        <v>5869</v>
      </c>
      <c r="C1059" s="334" t="s">
        <v>5769</v>
      </c>
      <c r="D1059" s="335">
        <v>1E-4</v>
      </c>
      <c r="E1059" s="319" t="s">
        <v>5176</v>
      </c>
      <c r="F1059" s="319" t="str">
        <f>"Declarable at "&amp;D1059*100&amp;"% - CAS No. "&amp;Table237[[#This Row],[CAS]]&amp;", "&amp;Table237[[#This Row],[Descriptions]]</f>
        <v>Declarable at 0.01% - CAS No. 7546-30-7, Mercurous chloride</v>
      </c>
    </row>
    <row r="1060" spans="1:6">
      <c r="A1060" s="333" t="s">
        <v>3153</v>
      </c>
      <c r="B1060" s="334" t="s">
        <v>5870</v>
      </c>
      <c r="C1060" s="334" t="s">
        <v>5769</v>
      </c>
      <c r="D1060" s="335">
        <v>1E-4</v>
      </c>
      <c r="E1060" s="319" t="s">
        <v>5176</v>
      </c>
      <c r="F1060" s="319" t="str">
        <f>"Declarable at "&amp;D1060*100&amp;"% - CAS No. "&amp;Table237[[#This Row],[CAS]]&amp;", "&amp;Table237[[#This Row],[Descriptions]]</f>
        <v>Declarable at 0.01% - CAS No. 7783-30-4, Mercurous iodide</v>
      </c>
    </row>
    <row r="1061" spans="1:6">
      <c r="A1061" s="333" t="s">
        <v>1962</v>
      </c>
      <c r="B1061" s="334" t="s">
        <v>5871</v>
      </c>
      <c r="C1061" s="334" t="s">
        <v>5769</v>
      </c>
      <c r="D1061" s="335">
        <v>1E-4</v>
      </c>
      <c r="E1061" s="319" t="s">
        <v>5176</v>
      </c>
      <c r="F1061" s="319" t="str">
        <f>"Declarable at "&amp;D1061*100&amp;"% - CAS No. "&amp;Table237[[#This Row],[CAS]]&amp;", "&amp;Table237[[#This Row],[Descriptions]]</f>
        <v>Declarable at 0.01% - CAS No. 10415-75-5, Mercurous nitrate</v>
      </c>
    </row>
    <row r="1062" spans="1:6">
      <c r="A1062" s="333" t="s">
        <v>2311</v>
      </c>
      <c r="B1062" s="334" t="s">
        <v>5872</v>
      </c>
      <c r="C1062" s="334" t="s">
        <v>5769</v>
      </c>
      <c r="D1062" s="335">
        <v>1E-4</v>
      </c>
      <c r="E1062" s="319" t="s">
        <v>5176</v>
      </c>
      <c r="F1062" s="319" t="str">
        <f>"Declarable at "&amp;D1062*100&amp;"% - CAS No. "&amp;Table237[[#This Row],[CAS]]&amp;", "&amp;Table237[[#This Row],[Descriptions]]</f>
        <v>Declarable at 0.01% - CAS No. 15829-53-5, Mercurous oxide</v>
      </c>
    </row>
    <row r="1063" spans="1:6">
      <c r="A1063" s="333" t="s">
        <v>3158</v>
      </c>
      <c r="B1063" s="334" t="s">
        <v>5873</v>
      </c>
      <c r="C1063" s="334" t="s">
        <v>5769</v>
      </c>
      <c r="D1063" s="335">
        <v>1E-4</v>
      </c>
      <c r="E1063" s="319" t="s">
        <v>5176</v>
      </c>
      <c r="F1063" s="319" t="str">
        <f>"Declarable at "&amp;D1063*100&amp;"% - CAS No. "&amp;Table237[[#This Row],[CAS]]&amp;", "&amp;Table237[[#This Row],[Descriptions]]</f>
        <v>Declarable at 0.01% - CAS No. 7783-36-0, Mercurous sulfate</v>
      </c>
    </row>
    <row r="1064" spans="1:6">
      <c r="A1064" s="333" t="s">
        <v>3094</v>
      </c>
      <c r="B1064" s="334" t="s">
        <v>1914</v>
      </c>
      <c r="C1064" s="334" t="s">
        <v>5769</v>
      </c>
      <c r="D1064" s="335">
        <v>1E-4</v>
      </c>
      <c r="E1064" s="319" t="s">
        <v>5176</v>
      </c>
      <c r="F1064" s="319" t="str">
        <f>"Declarable at "&amp;D1064*100&amp;"% - CAS No. "&amp;Table237[[#This Row],[CAS]]&amp;", "&amp;Table237[[#This Row],[Descriptions]]</f>
        <v>Declarable at 0.01% - CAS No. 7439-97-6, Mercury</v>
      </c>
    </row>
    <row r="1065" spans="1:6">
      <c r="A1065" s="333" t="s">
        <v>2201</v>
      </c>
      <c r="B1065" s="334" t="s">
        <v>5874</v>
      </c>
      <c r="C1065" s="334" t="s">
        <v>5769</v>
      </c>
      <c r="D1065" s="335">
        <v>1E-4</v>
      </c>
      <c r="E1065" s="319" t="s">
        <v>5176</v>
      </c>
      <c r="F1065" s="319" t="str">
        <f>"Declarable at "&amp;D1065*100&amp;"% - CAS No. "&amp;Table237[[#This Row],[CAS]]&amp;", "&amp;Table237[[#This Row],[Descriptions]]</f>
        <v>Declarable at 0.01% - CAS No. 13465-34-4, Mercury (I) chromate</v>
      </c>
    </row>
    <row r="1066" spans="1:6">
      <c r="A1066" s="333" t="s">
        <v>2272</v>
      </c>
      <c r="B1066" s="334" t="s">
        <v>5875</v>
      </c>
      <c r="C1066" s="334" t="s">
        <v>5769</v>
      </c>
      <c r="D1066" s="335">
        <v>1E-4</v>
      </c>
      <c r="E1066" s="319" t="s">
        <v>5176</v>
      </c>
      <c r="F1066" s="319" t="str">
        <f>"Declarable at "&amp;D1066*100&amp;"% - CAS No. "&amp;Table237[[#This Row],[CAS]]&amp;", "&amp;Table237[[#This Row],[Descriptions]]</f>
        <v>Declarable at 0.01% - CAS No. 14836-60-3, Mercury (I) nitrate</v>
      </c>
    </row>
    <row r="1067" spans="1:6">
      <c r="A1067" s="333" t="s">
        <v>2191</v>
      </c>
      <c r="B1067" s="334" t="s">
        <v>5876</v>
      </c>
      <c r="C1067" s="334" t="s">
        <v>5769</v>
      </c>
      <c r="D1067" s="335">
        <v>1E-4</v>
      </c>
      <c r="E1067" s="319" t="s">
        <v>5176</v>
      </c>
      <c r="F1067" s="319" t="str">
        <f>"Declarable at "&amp;D1067*100&amp;"% - CAS No. "&amp;Table237[[#This Row],[CAS]]&amp;", "&amp;Table237[[#This Row],[Descriptions]]</f>
        <v>Declarable at 0.01% - CAS No. 13444-75-2, Mercury (II) chromate</v>
      </c>
    </row>
    <row r="1068" spans="1:6">
      <c r="A1068" s="333" t="s">
        <v>3156</v>
      </c>
      <c r="B1068" s="334" t="s">
        <v>5877</v>
      </c>
      <c r="C1068" s="334" t="s">
        <v>5769</v>
      </c>
      <c r="D1068" s="335">
        <v>1E-4</v>
      </c>
      <c r="E1068" s="319" t="s">
        <v>5176</v>
      </c>
      <c r="F1068" s="319" t="str">
        <f>"Declarable at "&amp;D1068*100&amp;"% - CAS No. "&amp;Table237[[#This Row],[CAS]]&amp;", "&amp;Table237[[#This Row],[Descriptions]]</f>
        <v>Declarable at 0.01% - CAS No. 7783-34-8, Mercury (II) nitrate, monohydrate</v>
      </c>
    </row>
    <row r="1069" spans="1:6">
      <c r="A1069" s="333" t="s">
        <v>2868</v>
      </c>
      <c r="B1069" s="334" t="s">
        <v>5878</v>
      </c>
      <c r="C1069" s="334" t="s">
        <v>5769</v>
      </c>
      <c r="D1069" s="335">
        <v>1E-4</v>
      </c>
      <c r="E1069" s="319" t="s">
        <v>5176</v>
      </c>
      <c r="F1069" s="319" t="str">
        <f>"Declarable at "&amp;D1069*100&amp;"% - CAS No. "&amp;Table237[[#This Row],[CAS]]&amp;", "&amp;Table237[[#This Row],[Descriptions]]</f>
        <v>Declarable at 0.01% - CAS No. 592-63-2, Mercury acetate</v>
      </c>
    </row>
    <row r="1070" spans="1:6">
      <c r="A1070" s="333" t="s">
        <v>3014</v>
      </c>
      <c r="B1070" s="334" t="s">
        <v>5879</v>
      </c>
      <c r="C1070" s="334" t="s">
        <v>5769</v>
      </c>
      <c r="D1070" s="335">
        <v>1E-4</v>
      </c>
      <c r="E1070" s="319" t="s">
        <v>5176</v>
      </c>
      <c r="F1070" s="319" t="str">
        <f>"Declarable at "&amp;D1070*100&amp;"% - CAS No. "&amp;Table237[[#This Row],[CAS]]&amp;", "&amp;Table237[[#This Row],[Descriptions]]</f>
        <v>Declarable at 0.01% - CAS No. 68833-55-6, Mercury acetylide</v>
      </c>
    </row>
    <row r="1071" spans="1:6">
      <c r="A1071" s="333" t="s">
        <v>1933</v>
      </c>
      <c r="B1071" s="334" t="s">
        <v>5880</v>
      </c>
      <c r="C1071" s="334" t="s">
        <v>5769</v>
      </c>
      <c r="D1071" s="335">
        <v>1E-4</v>
      </c>
      <c r="E1071" s="319" t="s">
        <v>5176</v>
      </c>
      <c r="F1071" s="319" t="str">
        <f>"Declarable at "&amp;D1071*100&amp;"% - CAS No. "&amp;Table237[[#This Row],[CAS]]&amp;", "&amp;Table237[[#This Row],[Descriptions]]</f>
        <v>Declarable at 0.01% - CAS No. 10124-48-8, Mercury ammonium chloride</v>
      </c>
    </row>
    <row r="1072" spans="1:6">
      <c r="A1072" s="333" t="s">
        <v>2295</v>
      </c>
      <c r="B1072" s="334" t="s">
        <v>5881</v>
      </c>
      <c r="C1072" s="334" t="s">
        <v>5769</v>
      </c>
      <c r="D1072" s="335">
        <v>1E-4</v>
      </c>
      <c r="E1072" s="319" t="s">
        <v>5176</v>
      </c>
      <c r="F1072" s="319" t="str">
        <f>"Declarable at "&amp;D1072*100&amp;"% - CAS No. "&amp;Table237[[#This Row],[CAS]]&amp;", "&amp;Table237[[#This Row],[Descriptions]]</f>
        <v>Declarable at 0.01% - CAS No. 15516-76-4, Mercury bis(4-chlorobenzoate)</v>
      </c>
    </row>
    <row r="1073" spans="1:6">
      <c r="A1073" s="333" t="s">
        <v>2143</v>
      </c>
      <c r="B1073" s="334" t="s">
        <v>5882</v>
      </c>
      <c r="C1073" s="334" t="s">
        <v>5769</v>
      </c>
      <c r="D1073" s="335">
        <v>1E-4</v>
      </c>
      <c r="E1073" s="319" t="s">
        <v>5176</v>
      </c>
      <c r="F1073" s="319" t="str">
        <f>"Declarable at "&amp;D1073*100&amp;"% - CAS No. "&amp;Table237[[#This Row],[CAS]]&amp;", "&amp;Table237[[#This Row],[Descriptions]]</f>
        <v>Declarable at 0.01% - CAS No. 13257-51-7, Mercury bis(trifluoroacetate)</v>
      </c>
    </row>
    <row r="1074" spans="1:6">
      <c r="A1074" s="333" t="s">
        <v>2294</v>
      </c>
      <c r="B1074" s="334" t="s">
        <v>5883</v>
      </c>
      <c r="C1074" s="334" t="s">
        <v>5769</v>
      </c>
      <c r="D1074" s="335">
        <v>1E-4</v>
      </c>
      <c r="E1074" s="319" t="s">
        <v>5176</v>
      </c>
      <c r="F1074" s="319" t="str">
        <f>"Declarable at "&amp;D1074*100&amp;"% - CAS No. "&amp;Table237[[#This Row],[CAS]]&amp;", "&amp;Table237[[#This Row],[Descriptions]]</f>
        <v>Declarable at 0.01% - CAS No. 15385-58-7, Mercury bromide (Hg2Br2)</v>
      </c>
    </row>
    <row r="1075" spans="1:6">
      <c r="A1075" s="333" t="s">
        <v>1913</v>
      </c>
      <c r="B1075" s="334" t="s">
        <v>5884</v>
      </c>
      <c r="C1075" s="334" t="s">
        <v>5769</v>
      </c>
      <c r="D1075" s="335">
        <v>1E-4</v>
      </c>
      <c r="E1075" s="319" t="s">
        <v>5176</v>
      </c>
      <c r="F1075" s="319" t="str">
        <f>"Declarable at "&amp;D1075*100&amp;"% - CAS No. "&amp;Table237[[#This Row],[CAS]]&amp;", "&amp;Table237[[#This Row],[Descriptions]]</f>
        <v>Declarable at 0.01% - CAS No. 10031-18-2, Mercury bromide (HgBr)</v>
      </c>
    </row>
    <row r="1076" spans="1:6">
      <c r="A1076" s="333" t="s">
        <v>1931</v>
      </c>
      <c r="B1076" s="334" t="s">
        <v>5885</v>
      </c>
      <c r="C1076" s="334" t="s">
        <v>5769</v>
      </c>
      <c r="D1076" s="335">
        <v>1E-4</v>
      </c>
      <c r="E1076" s="319" t="s">
        <v>5176</v>
      </c>
      <c r="F1076" s="319" t="str">
        <f>"Declarable at "&amp;D1076*100&amp;"% - CAS No. "&amp;Table237[[#This Row],[CAS]]&amp;", "&amp;Table237[[#This Row],[Descriptions]]</f>
        <v>Declarable at 0.01% - CAS No. 10112-91-1, Mercury chloride</v>
      </c>
    </row>
    <row r="1077" spans="1:6">
      <c r="A1077" s="333" t="s">
        <v>3170</v>
      </c>
      <c r="B1077" s="334" t="s">
        <v>5886</v>
      </c>
      <c r="C1077" s="334" t="s">
        <v>5769</v>
      </c>
      <c r="D1077" s="335">
        <v>1E-4</v>
      </c>
      <c r="E1077" s="319" t="s">
        <v>5176</v>
      </c>
      <c r="F1077" s="319" t="str">
        <f>"Declarable at "&amp;D1077*100&amp;"% - CAS No. "&amp;Table237[[#This Row],[CAS]]&amp;", "&amp;Table237[[#This Row],[Descriptions]]</f>
        <v>Declarable at 0.01% - CAS No. 7789-10-8, Mercury dichromate</v>
      </c>
    </row>
    <row r="1078" spans="1:6">
      <c r="A1078" s="333" t="s">
        <v>3154</v>
      </c>
      <c r="B1078" s="334" t="s">
        <v>5887</v>
      </c>
      <c r="C1078" s="334" t="s">
        <v>5769</v>
      </c>
      <c r="D1078" s="335">
        <v>1E-4</v>
      </c>
      <c r="E1078" s="319" t="s">
        <v>5176</v>
      </c>
      <c r="F1078" s="319" t="str">
        <f>"Declarable at "&amp;D1078*100&amp;"% - CAS No. "&amp;Table237[[#This Row],[CAS]]&amp;", "&amp;Table237[[#This Row],[Descriptions]]</f>
        <v>Declarable at 0.01% - CAS No. 7783-32-6, Mercury diiodate</v>
      </c>
    </row>
    <row r="1079" spans="1:6">
      <c r="A1079" s="333" t="s">
        <v>2239</v>
      </c>
      <c r="B1079" s="334" t="s">
        <v>5888</v>
      </c>
      <c r="C1079" s="334" t="s">
        <v>5769</v>
      </c>
      <c r="D1079" s="335">
        <v>1E-4</v>
      </c>
      <c r="E1079" s="319" t="s">
        <v>5176</v>
      </c>
      <c r="F1079" s="319" t="str">
        <f>"Declarable at "&amp;D1079*100&amp;"% - CAS No. "&amp;Table237[[#This Row],[CAS]]&amp;", "&amp;Table237[[#This Row],[Descriptions]]</f>
        <v>Declarable at 0.01% - CAS No. 14099-12-8, Mercury dipotassium tetrathiocyanate</v>
      </c>
    </row>
    <row r="1080" spans="1:6">
      <c r="A1080" s="333" t="s">
        <v>3163</v>
      </c>
      <c r="B1080" s="334" t="s">
        <v>5889</v>
      </c>
      <c r="C1080" s="334" t="s">
        <v>5769</v>
      </c>
      <c r="D1080" s="335">
        <v>1E-4</v>
      </c>
      <c r="E1080" s="319" t="s">
        <v>5176</v>
      </c>
      <c r="F1080" s="319" t="str">
        <f>"Declarable at "&amp;D1080*100&amp;"% - CAS No. "&amp;Table237[[#This Row],[CAS]]&amp;", "&amp;Table237[[#This Row],[Descriptions]]</f>
        <v>Declarable at 0.01% - CAS No. 7784-03-4, Mercury disilver tetraiodide</v>
      </c>
    </row>
    <row r="1081" spans="1:6">
      <c r="A1081" s="333" t="s">
        <v>2942</v>
      </c>
      <c r="B1081" s="334" t="s">
        <v>5890</v>
      </c>
      <c r="C1081" s="334" t="s">
        <v>5769</v>
      </c>
      <c r="D1081" s="335">
        <v>1E-4</v>
      </c>
      <c r="E1081" s="319" t="s">
        <v>5176</v>
      </c>
      <c r="F1081" s="319" t="str">
        <f>"Declarable at "&amp;D1081*100&amp;"% - CAS No. "&amp;Table237[[#This Row],[CAS]]&amp;", "&amp;Table237[[#This Row],[Descriptions]]</f>
        <v>Declarable at 0.01% - CAS No. 645-99-8, Mercury distearate, pure</v>
      </c>
    </row>
    <row r="1082" spans="1:6">
      <c r="A1082" s="333" t="s">
        <v>2500</v>
      </c>
      <c r="B1082" s="334" t="s">
        <v>5891</v>
      </c>
      <c r="C1082" s="334" t="s">
        <v>5769</v>
      </c>
      <c r="D1082" s="335">
        <v>1E-4</v>
      </c>
      <c r="E1082" s="319" t="s">
        <v>5176</v>
      </c>
      <c r="F1082" s="319" t="str">
        <f>"Declarable at "&amp;D1082*100&amp;"% - CAS No. "&amp;Table237[[#This Row],[CAS]]&amp;", "&amp;Table237[[#This Row],[Descriptions]]</f>
        <v>Declarable at 0.01% - CAS No. 27575-47-9, Mercury fluoride</v>
      </c>
    </row>
    <row r="1083" spans="1:6">
      <c r="A1083" s="333" t="s">
        <v>3159</v>
      </c>
      <c r="B1083" s="334" t="s">
        <v>5892</v>
      </c>
      <c r="C1083" s="334" t="s">
        <v>5769</v>
      </c>
      <c r="D1083" s="335">
        <v>1E-4</v>
      </c>
      <c r="E1083" s="319" t="s">
        <v>5176</v>
      </c>
      <c r="F1083" s="319" t="str">
        <f>"Declarable at "&amp;D1083*100&amp;"% - CAS No. "&amp;Table237[[#This Row],[CAS]]&amp;", "&amp;Table237[[#This Row],[Descriptions]]</f>
        <v>Declarable at 0.01% - CAS No. 7783-39-3, Mercury fluoride (HgF2)</v>
      </c>
    </row>
    <row r="1084" spans="1:6">
      <c r="A1084" s="333" t="s">
        <v>2934</v>
      </c>
      <c r="B1084" s="334" t="s">
        <v>5893</v>
      </c>
      <c r="C1084" s="334" t="s">
        <v>5769</v>
      </c>
      <c r="D1084" s="335">
        <v>1E-4</v>
      </c>
      <c r="E1084" s="319" t="s">
        <v>5176</v>
      </c>
      <c r="F1084" s="319" t="str">
        <f>"Declarable at "&amp;D1084*100&amp;"% - CAS No. "&amp;Table237[[#This Row],[CAS]]&amp;", "&amp;Table237[[#This Row],[Descriptions]]</f>
        <v>Declarable at 0.01% - CAS No. 63937-14-4, Mercury gluconate</v>
      </c>
    </row>
    <row r="1085" spans="1:6">
      <c r="A1085" s="333" t="s">
        <v>2065</v>
      </c>
      <c r="B1085" s="334" t="s">
        <v>5894</v>
      </c>
      <c r="C1085" s="334" t="s">
        <v>5769</v>
      </c>
      <c r="D1085" s="335">
        <v>1E-4</v>
      </c>
      <c r="E1085" s="319" t="s">
        <v>5176</v>
      </c>
      <c r="F1085" s="319" t="str">
        <f>"Declarable at "&amp;D1085*100&amp;"% - CAS No. "&amp;Table237[[#This Row],[CAS]]&amp;", "&amp;Table237[[#This Row],[Descriptions]]</f>
        <v>Declarable at 0.01% - CAS No. 12136-15-1, Mercury nitride</v>
      </c>
    </row>
    <row r="1086" spans="1:6">
      <c r="A1086" s="333" t="s">
        <v>2039</v>
      </c>
      <c r="B1086" s="334" t="s">
        <v>5895</v>
      </c>
      <c r="C1086" s="334" t="s">
        <v>5769</v>
      </c>
      <c r="D1086" s="335">
        <v>1E-4</v>
      </c>
      <c r="E1086" s="319" t="s">
        <v>5176</v>
      </c>
      <c r="F1086" s="319" t="str">
        <f>"Declarable at "&amp;D1086*100&amp;"% - CAS No. "&amp;Table237[[#This Row],[CAS]]&amp;", "&amp;Table237[[#This Row],[Descriptions]]</f>
        <v>Declarable at 0.01% - CAS No. 1191-80-6, Mercury oleate</v>
      </c>
    </row>
    <row r="1087" spans="1:6">
      <c r="A1087" s="333" t="s">
        <v>2880</v>
      </c>
      <c r="B1087" s="334" t="s">
        <v>5896</v>
      </c>
      <c r="C1087" s="334" t="s">
        <v>5769</v>
      </c>
      <c r="D1087" s="335">
        <v>1E-4</v>
      </c>
      <c r="E1087" s="319" t="s">
        <v>5176</v>
      </c>
      <c r="F1087" s="319" t="str">
        <f>"Declarable at "&amp;D1087*100&amp;"% - CAS No. "&amp;Table237[[#This Row],[CAS]]&amp;", "&amp;Table237[[#This Row],[Descriptions]]</f>
        <v>Declarable at 0.01% - CAS No. 5970-32-1, Mercury salicylate</v>
      </c>
    </row>
    <row r="1088" spans="1:6">
      <c r="A1088" s="333" t="s">
        <v>2403</v>
      </c>
      <c r="B1088" s="334" t="s">
        <v>5897</v>
      </c>
      <c r="C1088" s="334" t="s">
        <v>5769</v>
      </c>
      <c r="D1088" s="335">
        <v>1E-4</v>
      </c>
      <c r="E1088" s="319" t="s">
        <v>5176</v>
      </c>
      <c r="F1088" s="319" t="str">
        <f>"Declarable at "&amp;D1088*100&amp;"% - CAS No. "&amp;Table237[[#This Row],[CAS]]&amp;", "&amp;Table237[[#This Row],[Descriptions]]</f>
        <v>Declarable at 0.01% - CAS No. 20601-83-6, Mercury selenide (HgSe)</v>
      </c>
    </row>
    <row r="1089" spans="1:6">
      <c r="A1089" s="333" t="s">
        <v>2083</v>
      </c>
      <c r="B1089" s="334" t="s">
        <v>5898</v>
      </c>
      <c r="C1089" s="334" t="s">
        <v>5769</v>
      </c>
      <c r="D1089" s="335">
        <v>1E-4</v>
      </c>
      <c r="E1089" s="319" t="s">
        <v>5176</v>
      </c>
      <c r="F1089" s="319" t="str">
        <f>"Declarable at "&amp;D1089*100&amp;"% - CAS No. "&amp;Table237[[#This Row],[CAS]]&amp;", "&amp;Table237[[#This Row],[Descriptions]]</f>
        <v>Declarable at 0.01% - CAS No. 12344-40-0, Mercury silver iodide</v>
      </c>
    </row>
    <row r="1090" spans="1:6">
      <c r="A1090" s="333" t="s">
        <v>2852</v>
      </c>
      <c r="B1090" s="334" t="s">
        <v>5899</v>
      </c>
      <c r="C1090" s="334" t="s">
        <v>5769</v>
      </c>
      <c r="D1090" s="335">
        <v>1E-4</v>
      </c>
      <c r="E1090" s="319" t="s">
        <v>5176</v>
      </c>
      <c r="F1090" s="319" t="str">
        <f>"Declarable at "&amp;D1090*100&amp;"% - CAS No. "&amp;Table237[[#This Row],[CAS]]&amp;", "&amp;Table237[[#This Row],[Descriptions]]</f>
        <v>Declarable at 0.01% - CAS No. 589-65-1, Mercury succinate</v>
      </c>
    </row>
    <row r="1091" spans="1:6">
      <c r="A1091" s="333" t="s">
        <v>2192</v>
      </c>
      <c r="B1091" s="334" t="s">
        <v>5900</v>
      </c>
      <c r="C1091" s="334" t="s">
        <v>5769</v>
      </c>
      <c r="D1091" s="335">
        <v>1E-4</v>
      </c>
      <c r="E1091" s="319" t="s">
        <v>5176</v>
      </c>
      <c r="F1091" s="319" t="str">
        <f>"Declarable at "&amp;D1091*100&amp;"% - CAS No. "&amp;Table237[[#This Row],[CAS]]&amp;", "&amp;Table237[[#This Row],[Descriptions]]</f>
        <v>Declarable at 0.01% - CAS No. 1344-48-5, Mercury sulfide (HgS)</v>
      </c>
    </row>
    <row r="1092" spans="1:6">
      <c r="A1092" s="333" t="s">
        <v>2063</v>
      </c>
      <c r="B1092" s="334" t="s">
        <v>5901</v>
      </c>
      <c r="C1092" s="334" t="s">
        <v>5769</v>
      </c>
      <c r="D1092" s="335">
        <v>1E-4</v>
      </c>
      <c r="E1092" s="319" t="s">
        <v>5176</v>
      </c>
      <c r="F1092" s="319" t="str">
        <f>"Declarable at "&amp;D1092*100&amp;"% - CAS No. "&amp;Table237[[#This Row],[CAS]]&amp;", "&amp;Table237[[#This Row],[Descriptions]]</f>
        <v>Declarable at 0.01% - CAS No. 12068-90-5, Mercury telluride (HgTe)</v>
      </c>
    </row>
    <row r="1093" spans="1:6">
      <c r="A1093" s="333" t="s">
        <v>3363</v>
      </c>
      <c r="B1093" s="334" t="s">
        <v>5902</v>
      </c>
      <c r="C1093" s="334" t="s">
        <v>5769</v>
      </c>
      <c r="D1093" s="335">
        <v>1E-4</v>
      </c>
      <c r="E1093" s="319" t="s">
        <v>5176</v>
      </c>
      <c r="F1093" s="319" t="str">
        <f>"Declarable at "&amp;D1093*100&amp;"% - CAS No. "&amp;Table237[[#This Row],[CAS]]&amp;", "&amp;Table237[[#This Row],[Descriptions]]</f>
        <v>Declarable at 0.01% - CAS No. 94022-47-6, Mercury thallium dinitrate</v>
      </c>
    </row>
    <row r="1094" spans="1:6">
      <c r="A1094" s="333" t="s">
        <v>2200</v>
      </c>
      <c r="B1094" s="334" t="s">
        <v>5903</v>
      </c>
      <c r="C1094" s="334" t="s">
        <v>5769</v>
      </c>
      <c r="D1094" s="335">
        <v>1E-4</v>
      </c>
      <c r="E1094" s="319" t="s">
        <v>5176</v>
      </c>
      <c r="F1094" s="319" t="str">
        <f>"Declarable at "&amp;D1094*100&amp;"% - CAS No. "&amp;Table237[[#This Row],[CAS]]&amp;", "&amp;Table237[[#This Row],[Descriptions]]</f>
        <v>Declarable at 0.01% - CAS No. 13465-33-3, Mercury(1+) bromate</v>
      </c>
    </row>
    <row r="1095" spans="1:6">
      <c r="A1095" s="333" t="s">
        <v>3067</v>
      </c>
      <c r="B1095" s="334" t="s">
        <v>5904</v>
      </c>
      <c r="C1095" s="334" t="s">
        <v>5769</v>
      </c>
      <c r="D1095" s="335">
        <v>1E-4</v>
      </c>
      <c r="E1095" s="319" t="s">
        <v>5176</v>
      </c>
      <c r="F1095" s="319" t="str">
        <f>"Declarable at "&amp;D1095*100&amp;"% - CAS No. "&amp;Table237[[#This Row],[CAS]]&amp;", "&amp;Table237[[#This Row],[Descriptions]]</f>
        <v>Declarable at 0.01% - CAS No. 71720-55-3, Mercury(1+) ethyl sulphate</v>
      </c>
    </row>
    <row r="1096" spans="1:6">
      <c r="A1096" s="333" t="s">
        <v>2524</v>
      </c>
      <c r="B1096" s="334" t="s">
        <v>5905</v>
      </c>
      <c r="C1096" s="334" t="s">
        <v>5769</v>
      </c>
      <c r="D1096" s="335">
        <v>1E-4</v>
      </c>
      <c r="E1096" s="319" t="s">
        <v>5176</v>
      </c>
      <c r="F1096" s="319" t="str">
        <f>"Declarable at "&amp;D1096*100&amp;"% - CAS No. "&amp;Table237[[#This Row],[CAS]]&amp;", "&amp;Table237[[#This Row],[Descriptions]]</f>
        <v>Declarable at 0.01% - CAS No. 2923-15-1, Mercury(1+) trifluoroacetate</v>
      </c>
    </row>
    <row r="1097" spans="1:6">
      <c r="A1097" s="333" t="s">
        <v>2425</v>
      </c>
      <c r="B1097" s="334" t="s">
        <v>5906</v>
      </c>
      <c r="C1097" s="334" t="s">
        <v>5769</v>
      </c>
      <c r="D1097" s="335">
        <v>1E-4</v>
      </c>
      <c r="E1097" s="319" t="s">
        <v>5176</v>
      </c>
      <c r="F1097" s="319" t="str">
        <f>"Declarable at "&amp;D1097*100&amp;"% - CAS No. "&amp;Table237[[#This Row],[CAS]]&amp;", "&amp;Table237[[#This Row],[Descriptions]]</f>
        <v>Declarable at 0.01% - CAS No. 22450-90-4, Mercury(1+), amminephenyl-, acetate</v>
      </c>
    </row>
    <row r="1098" spans="1:6">
      <c r="A1098" s="333" t="s">
        <v>3145</v>
      </c>
      <c r="B1098" s="334" t="s">
        <v>5907</v>
      </c>
      <c r="C1098" s="334" t="s">
        <v>5769</v>
      </c>
      <c r="D1098" s="335">
        <v>1E-4</v>
      </c>
      <c r="E1098" s="319" t="s">
        <v>5176</v>
      </c>
      <c r="F1098" s="319" t="str">
        <f>"Declarable at "&amp;D1098*100&amp;"% - CAS No. "&amp;Table237[[#This Row],[CAS]]&amp;", "&amp;Table237[[#This Row],[Descriptions]]</f>
        <v>Declarable at 0.01% - CAS No. 7756-49-2, Mercury(2+) (9Z,12Z)-octadeca-9,12-dienoate</v>
      </c>
    </row>
    <row r="1099" spans="1:6">
      <c r="A1099" s="333" t="s">
        <v>2483</v>
      </c>
      <c r="B1099" s="334" t="s">
        <v>5908</v>
      </c>
      <c r="C1099" s="334" t="s">
        <v>5769</v>
      </c>
      <c r="D1099" s="335">
        <v>1E-4</v>
      </c>
      <c r="E1099" s="319" t="s">
        <v>5176</v>
      </c>
      <c r="F1099" s="319" t="str">
        <f>"Declarable at "&amp;D1099*100&amp;"% - CAS No. "&amp;Table237[[#This Row],[CAS]]&amp;", "&amp;Table237[[#This Row],[Descriptions]]</f>
        <v>Declarable at 0.01% - CAS No. 26719-07-3, Mercury(2+) chloroacetate</v>
      </c>
    </row>
    <row r="1100" spans="1:6">
      <c r="A1100" s="333" t="s">
        <v>2792</v>
      </c>
      <c r="B1100" s="334" t="s">
        <v>5909</v>
      </c>
      <c r="C1100" s="334" t="s">
        <v>5769</v>
      </c>
      <c r="D1100" s="335">
        <v>1E-4</v>
      </c>
      <c r="E1100" s="319" t="s">
        <v>5176</v>
      </c>
      <c r="F1100" s="319" t="str">
        <f>"Declarable at "&amp;D1100*100&amp;"% - CAS No. "&amp;Table237[[#This Row],[CAS]]&amp;", "&amp;Table237[[#This Row],[Descriptions]]</f>
        <v>Declarable at 0.01% - CAS No. 53010-52-9, Mercury(2+), bis(2,4,6-tri-2-pyridinyl-1,3,5-triazine-N1,N2,N6)-, (OC-6-1'2)-</v>
      </c>
    </row>
    <row r="1101" spans="1:6">
      <c r="A1101" s="333" t="s">
        <v>2601</v>
      </c>
      <c r="B1101" s="334" t="s">
        <v>5910</v>
      </c>
      <c r="C1101" s="334" t="s">
        <v>5769</v>
      </c>
      <c r="D1101" s="335">
        <v>1E-4</v>
      </c>
      <c r="E1101" s="319" t="s">
        <v>5176</v>
      </c>
      <c r="F1101" s="319" t="str">
        <f>"Declarable at "&amp;D1101*100&amp;"% - CAS No. "&amp;Table237[[#This Row],[CAS]]&amp;", "&amp;Table237[[#This Row],[Descriptions]]</f>
        <v>Declarable at 0.01% - CAS No. 3444-13-1, Mercury(II) oxalate</v>
      </c>
    </row>
    <row r="1102" spans="1:6">
      <c r="A1102" s="333" t="s">
        <v>3155</v>
      </c>
      <c r="B1102" s="334" t="s">
        <v>5911</v>
      </c>
      <c r="C1102" s="334" t="s">
        <v>5769</v>
      </c>
      <c r="D1102" s="335">
        <v>1E-4</v>
      </c>
      <c r="E1102" s="319" t="s">
        <v>5176</v>
      </c>
      <c r="F1102" s="319" t="str">
        <f>"Declarable at "&amp;D1102*100&amp;"% - CAS No. "&amp;Table237[[#This Row],[CAS]]&amp;", "&amp;Table237[[#This Row],[Descriptions]]</f>
        <v>Declarable at 0.01% - CAS No. 7783-33-7, Mercury(II) potassium iodide</v>
      </c>
    </row>
    <row r="1103" spans="1:6">
      <c r="A1103" s="333" t="s">
        <v>1960</v>
      </c>
      <c r="B1103" s="334" t="s">
        <v>5912</v>
      </c>
      <c r="C1103" s="334" t="s">
        <v>5769</v>
      </c>
      <c r="D1103" s="335">
        <v>1E-4</v>
      </c>
      <c r="E1103" s="319" t="s">
        <v>5176</v>
      </c>
      <c r="F1103" s="319" t="str">
        <f>"Declarable at "&amp;D1103*100&amp;"% - CAS No. "&amp;Table237[[#This Row],[CAS]]&amp;", "&amp;Table237[[#This Row],[Descriptions]]</f>
        <v>Declarable at 0.01% - CAS No. 103332-13-4, Mercury, (2-ethylhexanoato-O)(1-methoxycyclohexyl)-</v>
      </c>
    </row>
    <row r="1104" spans="1:6">
      <c r="A1104" s="333" t="s">
        <v>1961</v>
      </c>
      <c r="B1104" s="334" t="s">
        <v>5913</v>
      </c>
      <c r="C1104" s="334" t="s">
        <v>5769</v>
      </c>
      <c r="D1104" s="335">
        <v>1E-4</v>
      </c>
      <c r="E1104" s="319" t="s">
        <v>5176</v>
      </c>
      <c r="F1104" s="319" t="str">
        <f>"Declarable at "&amp;D1104*100&amp;"% - CAS No. "&amp;Table237[[#This Row],[CAS]]&amp;", "&amp;Table237[[#This Row],[Descriptions]]</f>
        <v xml:space="preserve">Declarable at 0.01% - CAS No. 103369-15-9, Mercury, (1-methoxycyclohexyl)(neodecanoato-O)- </v>
      </c>
    </row>
    <row r="1105" spans="1:6">
      <c r="A1105" s="333" t="s">
        <v>1963</v>
      </c>
      <c r="B1105" s="334" t="s">
        <v>5914</v>
      </c>
      <c r="C1105" s="334" t="s">
        <v>5769</v>
      </c>
      <c r="D1105" s="335">
        <v>1E-4</v>
      </c>
      <c r="E1105" s="319" t="s">
        <v>5176</v>
      </c>
      <c r="F1105" s="319" t="str">
        <f>"Declarable at "&amp;D1105*100&amp;"% - CAS No. "&amp;Table237[[#This Row],[CAS]]&amp;", "&amp;Table237[[#This Row],[Descriptions]]</f>
        <v>Declarable at 0.01% - CAS No. 104325-07-7, Mercury, (1-methoxyethyl)(9-octadecenoato-O)-,</v>
      </c>
    </row>
    <row r="1106" spans="1:6">
      <c r="A1106" s="333" t="s">
        <v>1964</v>
      </c>
      <c r="B1106" s="334" t="s">
        <v>5915</v>
      </c>
      <c r="C1106" s="334" t="s">
        <v>5769</v>
      </c>
      <c r="D1106" s="335">
        <v>1E-4</v>
      </c>
      <c r="E1106" s="319" t="s">
        <v>5176</v>
      </c>
      <c r="F1106" s="319" t="str">
        <f>"Declarable at "&amp;D1106*100&amp;"% - CAS No. "&amp;Table237[[#This Row],[CAS]]&amp;", "&amp;Table237[[#This Row],[Descriptions]]</f>
        <v>Declarable at 0.01% - CAS No. 104325-08-8, Mercury, (1-methoxycyclohexyl)(9-octadecenoato-O)-,</v>
      </c>
    </row>
    <row r="1107" spans="1:6">
      <c r="A1107" s="333" t="s">
        <v>1965</v>
      </c>
      <c r="B1107" s="334" t="s">
        <v>5916</v>
      </c>
      <c r="C1107" s="334" t="s">
        <v>5769</v>
      </c>
      <c r="D1107" s="335">
        <v>1E-4</v>
      </c>
      <c r="E1107" s="319" t="s">
        <v>5176</v>
      </c>
      <c r="F1107" s="319" t="str">
        <f>"Declarable at "&amp;D1107*100&amp;"% - CAS No. "&amp;Table237[[#This Row],[CAS]]&amp;", "&amp;Table237[[#This Row],[Descriptions]]</f>
        <v>Declarable at 0.01% - CAS No. 104335-53-7, Mercury, (1-methoxyethyl)(neodecanoato-O)-</v>
      </c>
    </row>
    <row r="1108" spans="1:6">
      <c r="A1108" s="333" t="s">
        <v>1966</v>
      </c>
      <c r="B1108" s="334" t="s">
        <v>5917</v>
      </c>
      <c r="C1108" s="334" t="s">
        <v>5769</v>
      </c>
      <c r="D1108" s="335">
        <v>1E-4</v>
      </c>
      <c r="E1108" s="319" t="s">
        <v>5176</v>
      </c>
      <c r="F1108" s="319" t="str">
        <f>"Declarable at "&amp;D1108*100&amp;"% - CAS No. "&amp;Table237[[#This Row],[CAS]]&amp;", "&amp;Table237[[#This Row],[Descriptions]]</f>
        <v xml:space="preserve">Declarable at 0.01% - CAS No. 104339-46-0, Mercury, (2-ethylhexanoato-O)(1-methoxyethyl)  </v>
      </c>
    </row>
    <row r="1109" spans="1:6" ht="25.5">
      <c r="A1109" s="333" t="s">
        <v>2119</v>
      </c>
      <c r="B1109" s="334" t="s">
        <v>5918</v>
      </c>
      <c r="C1109" s="334" t="s">
        <v>5769</v>
      </c>
      <c r="D1109" s="335">
        <v>1E-4</v>
      </c>
      <c r="E1109" s="319" t="s">
        <v>5176</v>
      </c>
      <c r="F1109" s="319" t="str">
        <f>"Declarable at "&amp;D1109*100&amp;"% - CAS No. "&amp;Table237[[#This Row],[CAS]]&amp;", "&amp;Table237[[#This Row],[Descriptions]]</f>
        <v>Declarable at 0.01% - CAS No. 129-16-8, Mercury, (2',7'-dibromo-3',6'-dihydroxy-3-oxospiro[isobenzofuran-1(3H),9'-[9H]xanthen ]-4'-yl)hydroxy-, disodium salt</v>
      </c>
    </row>
    <row r="1110" spans="1:6">
      <c r="A1110" s="333" t="s">
        <v>2146</v>
      </c>
      <c r="B1110" s="334" t="s">
        <v>5919</v>
      </c>
      <c r="C1110" s="334" t="s">
        <v>5769</v>
      </c>
      <c r="D1110" s="335">
        <v>1E-4</v>
      </c>
      <c r="E1110" s="319" t="s">
        <v>5176</v>
      </c>
      <c r="F1110" s="319" t="str">
        <f>"Declarable at "&amp;D1110*100&amp;"% - CAS No. "&amp;Table237[[#This Row],[CAS]]&amp;", "&amp;Table237[[#This Row],[Descriptions]]</f>
        <v>Declarable at 0.01% - CAS No. 13302-00-6, Mercury, (2-ethylhexanoato-O)phenyl-</v>
      </c>
    </row>
    <row r="1111" spans="1:6">
      <c r="A1111" s="333" t="s">
        <v>1971</v>
      </c>
      <c r="B1111" s="334" t="s">
        <v>5920</v>
      </c>
      <c r="C1111" s="334" t="s">
        <v>5769</v>
      </c>
      <c r="D1111" s="335">
        <v>1E-4</v>
      </c>
      <c r="E1111" s="319" t="s">
        <v>5176</v>
      </c>
      <c r="F1111" s="319" t="str">
        <f>"Declarable at "&amp;D1111*100&amp;"% - CAS No. "&amp;Table237[[#This Row],[CAS]]&amp;", "&amp;Table237[[#This Row],[Descriptions]]</f>
        <v>Declarable at 0.01% - CAS No. 104-60-9, Mercury, (9-octadecenoato-O)phenyl-, (Z)-</v>
      </c>
    </row>
    <row r="1112" spans="1:6">
      <c r="A1112" s="333" t="s">
        <v>2927</v>
      </c>
      <c r="B1112" s="334" t="s">
        <v>5921</v>
      </c>
      <c r="C1112" s="334" t="s">
        <v>5769</v>
      </c>
      <c r="D1112" s="335">
        <v>1E-4</v>
      </c>
      <c r="E1112" s="319" t="s">
        <v>5176</v>
      </c>
      <c r="F1112" s="319" t="str">
        <f>"Declarable at "&amp;D1112*100&amp;"% - CAS No. "&amp;Table237[[#This Row],[CAS]]&amp;", "&amp;Table237[[#This Row],[Descriptions]]</f>
        <v>Declarable at 0.01% - CAS No. 63468-53-1, Mercury, (acetato-O)(2-hydroxy-5-nitrophenyl)-</v>
      </c>
    </row>
    <row r="1113" spans="1:6">
      <c r="A1113" s="333" t="s">
        <v>2920</v>
      </c>
      <c r="B1113" s="334" t="s">
        <v>5922</v>
      </c>
      <c r="C1113" s="334" t="s">
        <v>5769</v>
      </c>
      <c r="D1113" s="335">
        <v>1E-4</v>
      </c>
      <c r="E1113" s="319" t="s">
        <v>5176</v>
      </c>
      <c r="F1113" s="319" t="str">
        <f>"Declarable at "&amp;D1113*100&amp;"% - CAS No. "&amp;Table237[[#This Row],[CAS]]&amp;", "&amp;Table237[[#This Row],[Descriptions]]</f>
        <v>Declarable at 0.01% - CAS No. 6283-24-5, Mercury, (acetato-O)(4-aminophenyl)-</v>
      </c>
    </row>
    <row r="1114" spans="1:6">
      <c r="A1114" s="333" t="s">
        <v>2875</v>
      </c>
      <c r="B1114" s="334" t="s">
        <v>5923</v>
      </c>
      <c r="C1114" s="334" t="s">
        <v>5769</v>
      </c>
      <c r="D1114" s="335">
        <v>1E-4</v>
      </c>
      <c r="E1114" s="319" t="s">
        <v>5176</v>
      </c>
      <c r="F1114" s="319" t="str">
        <f>"Declarable at "&amp;D1114*100&amp;"% - CAS No. "&amp;Table237[[#This Row],[CAS]]&amp;", "&amp;Table237[[#This Row],[Descriptions]]</f>
        <v>Declarable at 0.01% - CAS No. 5954-14-3, Mercury, (acetato-O)[3-(chloromethoxy)propyl-C,O]-</v>
      </c>
    </row>
    <row r="1115" spans="1:6">
      <c r="A1115" s="333" t="s">
        <v>2383</v>
      </c>
      <c r="B1115" s="334" t="s">
        <v>5924</v>
      </c>
      <c r="C1115" s="334" t="s">
        <v>5769</v>
      </c>
      <c r="D1115" s="335">
        <v>1E-4</v>
      </c>
      <c r="E1115" s="319" t="s">
        <v>5176</v>
      </c>
      <c r="F1115" s="319" t="str">
        <f>"Declarable at "&amp;D1115*100&amp;"% - CAS No. "&amp;Table237[[#This Row],[CAS]]&amp;", "&amp;Table237[[#This Row],[Descriptions]]</f>
        <v>Declarable at 0.01% - CAS No. 19447-62-2, Mercury, (acetato-O)[4-[[4-(dimethylamino)phenyl]azo]phenyl]-</v>
      </c>
    </row>
    <row r="1116" spans="1:6">
      <c r="A1116" s="333" t="s">
        <v>2992</v>
      </c>
      <c r="B1116" s="334" t="s">
        <v>5925</v>
      </c>
      <c r="C1116" s="334" t="s">
        <v>5769</v>
      </c>
      <c r="D1116" s="335">
        <v>1E-4</v>
      </c>
      <c r="E1116" s="319" t="s">
        <v>5176</v>
      </c>
      <c r="F1116" s="319" t="str">
        <f>"Declarable at "&amp;D1116*100&amp;"% - CAS No. "&amp;Table237[[#This Row],[CAS]]&amp;", "&amp;Table237[[#This Row],[Descriptions]]</f>
        <v>Declarable at 0.01% - CAS No. 68201-97-8, Mercury, (acetato-O)diamminephenyl-, (T-4)-</v>
      </c>
    </row>
    <row r="1117" spans="1:6">
      <c r="A1117" s="333" t="s">
        <v>2479</v>
      </c>
      <c r="B1117" s="334" t="s">
        <v>5926</v>
      </c>
      <c r="C1117" s="334" t="s">
        <v>5769</v>
      </c>
      <c r="D1117" s="335">
        <v>1E-4</v>
      </c>
      <c r="E1117" s="319" t="s">
        <v>5176</v>
      </c>
      <c r="F1117" s="319" t="str">
        <f>"Declarable at "&amp;D1117*100&amp;"% - CAS No. "&amp;Table237[[#This Row],[CAS]]&amp;", "&amp;Table237[[#This Row],[Descriptions]]</f>
        <v>Declarable at 0.01% - CAS No. 26545-49-3, Mercury, (neodecanoato-O)phenyl-</v>
      </c>
    </row>
    <row r="1118" spans="1:6">
      <c r="A1118" s="333" t="s">
        <v>2453</v>
      </c>
      <c r="B1118" s="334" t="s">
        <v>5927</v>
      </c>
      <c r="C1118" s="334" t="s">
        <v>5769</v>
      </c>
      <c r="D1118" s="335">
        <v>1E-4</v>
      </c>
      <c r="E1118" s="319" t="s">
        <v>5176</v>
      </c>
      <c r="F1118" s="319" t="str">
        <f>"Declarable at "&amp;D1118*100&amp;"% - CAS No. "&amp;Table237[[#This Row],[CAS]]&amp;", "&amp;Table237[[#This Row],[Descriptions]]</f>
        <v>Declarable at 0.01% - CAS No. 24806-32-4, Mercury, [.mu.-[dodecylbutanedioato(2-)-O:O']]diphenyldi-</v>
      </c>
    </row>
    <row r="1119" spans="1:6">
      <c r="A1119" s="333" t="s">
        <v>2590</v>
      </c>
      <c r="B1119" s="334" t="s">
        <v>5928</v>
      </c>
      <c r="C1119" s="334" t="s">
        <v>5769</v>
      </c>
      <c r="D1119" s="335">
        <v>1E-4</v>
      </c>
      <c r="E1119" s="319" t="s">
        <v>5176</v>
      </c>
      <c r="F1119" s="319" t="str">
        <f>"Declarable at "&amp;D1119*100&amp;"% - CAS No. "&amp;Table237[[#This Row],[CAS]]&amp;", "&amp;Table237[[#This Row],[Descriptions]]</f>
        <v>Declarable at 0.01% - CAS No. 33770-60-4, Mercury, [2,5-dichloro-3,6-dihydroxy-2,5-cyclohexadiene-1,4-dionato(2-)-O1,O6]-</v>
      </c>
    </row>
    <row r="1120" spans="1:6">
      <c r="A1120" s="333" t="s">
        <v>2804</v>
      </c>
      <c r="B1120" s="334" t="s">
        <v>5929</v>
      </c>
      <c r="C1120" s="334" t="s">
        <v>5769</v>
      </c>
      <c r="D1120" s="335">
        <v>1E-4</v>
      </c>
      <c r="E1120" s="319" t="s">
        <v>5176</v>
      </c>
      <c r="F1120" s="319" t="str">
        <f>"Declarable at "&amp;D1120*100&amp;"% - CAS No. "&amp;Table237[[#This Row],[CAS]]&amp;", "&amp;Table237[[#This Row],[Descriptions]]</f>
        <v>Declarable at 0.01% - CAS No. 537-64-4, Mercury, bis(4-methylphenyl)-</v>
      </c>
    </row>
    <row r="1121" spans="1:6">
      <c r="A1121" s="333" t="s">
        <v>2929</v>
      </c>
      <c r="B1121" s="334" t="s">
        <v>5930</v>
      </c>
      <c r="C1121" s="334" t="s">
        <v>5769</v>
      </c>
      <c r="D1121" s="335">
        <v>1E-4</v>
      </c>
      <c r="E1121" s="319" t="s">
        <v>5176</v>
      </c>
      <c r="F1121" s="319" t="str">
        <f>"Declarable at "&amp;D1121*100&amp;"% - CAS No. "&amp;Table237[[#This Row],[CAS]]&amp;", "&amp;Table237[[#This Row],[Descriptions]]</f>
        <v>Declarable at 0.01% - CAS No. 63549-47-3, Mercury, bis(acetato-O)(benzenamine)-</v>
      </c>
    </row>
    <row r="1122" spans="1:6">
      <c r="A1122" s="333" t="s">
        <v>2267</v>
      </c>
      <c r="B1122" s="334" t="s">
        <v>5931</v>
      </c>
      <c r="C1122" s="334" t="s">
        <v>5769</v>
      </c>
      <c r="D1122" s="335">
        <v>1E-4</v>
      </c>
      <c r="E1122" s="319" t="s">
        <v>5176</v>
      </c>
      <c r="F1122" s="319" t="str">
        <f>"Declarable at "&amp;D1122*100&amp;"% - CAS No. "&amp;Table237[[#This Row],[CAS]]&amp;", "&amp;Table237[[#This Row],[Descriptions]]</f>
        <v>Declarable at 0.01% - CAS No. 14783-59-6, Mercury, bis(phenyldiazenecarbothioic acid 2-phenylhydrazidato-N2,S)-, (T-4)-</v>
      </c>
    </row>
    <row r="1123" spans="1:6">
      <c r="A1123" s="333" t="s">
        <v>2451</v>
      </c>
      <c r="B1123" s="334" t="s">
        <v>5932</v>
      </c>
      <c r="C1123" s="334" t="s">
        <v>5769</v>
      </c>
      <c r="D1123" s="335">
        <v>1E-4</v>
      </c>
      <c r="E1123" s="319" t="s">
        <v>5176</v>
      </c>
      <c r="F1123" s="319" t="str">
        <f>"Declarable at "&amp;D1123*100&amp;"% - CAS No. "&amp;Table237[[#This Row],[CAS]]&amp;", "&amp;Table237[[#This Row],[Descriptions]]</f>
        <v>Declarable at 0.01% - CAS No. 24579-90-6, Mercury, chloro(2-hydroxy-5-nitrophenyl)-</v>
      </c>
    </row>
    <row r="1124" spans="1:6">
      <c r="A1124" s="333" t="s">
        <v>2911</v>
      </c>
      <c r="B1124" s="334" t="s">
        <v>5933</v>
      </c>
      <c r="C1124" s="334" t="s">
        <v>5769</v>
      </c>
      <c r="D1124" s="335">
        <v>1E-4</v>
      </c>
      <c r="E1124" s="319" t="s">
        <v>5176</v>
      </c>
      <c r="F1124" s="319" t="str">
        <f>"Declarable at "&amp;D1124*100&amp;"% - CAS No. "&amp;Table237[[#This Row],[CAS]]&amp;", "&amp;Table237[[#This Row],[Descriptions]]</f>
        <v>Declarable at 0.01% - CAS No. 623-07-4, Mercury, chloro(4-hydroxyphenyl)-</v>
      </c>
    </row>
    <row r="1125" spans="1:6">
      <c r="A1125" s="333" t="s">
        <v>2806</v>
      </c>
      <c r="B1125" s="334" t="s">
        <v>5934</v>
      </c>
      <c r="C1125" s="334" t="s">
        <v>5769</v>
      </c>
      <c r="D1125" s="335">
        <v>1E-4</v>
      </c>
      <c r="E1125" s="319" t="s">
        <v>5176</v>
      </c>
      <c r="F1125" s="319" t="str">
        <f>"Declarable at "&amp;D1125*100&amp;"% - CAS No. "&amp;Table237[[#This Row],[CAS]]&amp;", "&amp;Table237[[#This Row],[Descriptions]]</f>
        <v>Declarable at 0.01% - CAS No. 539-43-5, Mercury, chloro(4-methylphenyl)-</v>
      </c>
    </row>
    <row r="1126" spans="1:6">
      <c r="A1126" s="333" t="s">
        <v>2355</v>
      </c>
      <c r="B1126" s="334" t="s">
        <v>5935</v>
      </c>
      <c r="C1126" s="334" t="s">
        <v>5769</v>
      </c>
      <c r="D1126" s="335">
        <v>1E-4</v>
      </c>
      <c r="E1126" s="319" t="s">
        <v>5176</v>
      </c>
      <c r="F1126" s="319" t="str">
        <f>"Declarable at "&amp;D1126*100&amp;"% - CAS No. "&amp;Table237[[#This Row],[CAS]]&amp;", "&amp;Table237[[#This Row],[Descriptions]]</f>
        <v>Declarable at 0.01% - CAS No. 1785-43-9, Mercury, chloro(ethanethiolato)-</v>
      </c>
    </row>
    <row r="1127" spans="1:6">
      <c r="A1127" s="333" t="s">
        <v>3314</v>
      </c>
      <c r="B1127" s="334" t="s">
        <v>5936</v>
      </c>
      <c r="C1127" s="334" t="s">
        <v>5769</v>
      </c>
      <c r="D1127" s="335">
        <v>1E-4</v>
      </c>
      <c r="E1127" s="319" t="s">
        <v>5176</v>
      </c>
      <c r="F1127" s="319" t="str">
        <f>"Declarable at "&amp;D1127*100&amp;"% - CAS No. "&amp;Table237[[#This Row],[CAS]]&amp;", "&amp;Table237[[#This Row],[Descriptions]]</f>
        <v>Declarable at 0.01% - CAS No. 90584-88-6, Mercury, chloro[2-(2-cyclohexen-1-yl)-3-benzofuranyl]-</v>
      </c>
    </row>
    <row r="1128" spans="1:6">
      <c r="A1128" s="333" t="s">
        <v>2309</v>
      </c>
      <c r="B1128" s="334" t="s">
        <v>5937</v>
      </c>
      <c r="C1128" s="334" t="s">
        <v>5769</v>
      </c>
      <c r="D1128" s="335">
        <v>1E-4</v>
      </c>
      <c r="E1128" s="319" t="s">
        <v>5176</v>
      </c>
      <c r="F1128" s="319" t="str">
        <f>"Declarable at "&amp;D1128*100&amp;"% - CAS No. "&amp;Table237[[#This Row],[CAS]]&amp;", "&amp;Table237[[#This Row],[Descriptions]]</f>
        <v>Declarable at 0.01% - CAS No. 15785-93-0, Mercury, chloro[p-(2,4-dinitroanilino)phenyl]-</v>
      </c>
    </row>
    <row r="1129" spans="1:6">
      <c r="A1129" s="333" t="s">
        <v>2057</v>
      </c>
      <c r="B1129" s="334" t="s">
        <v>5938</v>
      </c>
      <c r="C1129" s="334" t="s">
        <v>5769</v>
      </c>
      <c r="D1129" s="335">
        <v>1E-4</v>
      </c>
      <c r="E1129" s="319" t="s">
        <v>5176</v>
      </c>
      <c r="F1129" s="319" t="str">
        <f>"Declarable at "&amp;D1129*100&amp;"% - CAS No. "&amp;Table237[[#This Row],[CAS]]&amp;", "&amp;Table237[[#This Row],[Descriptions]]</f>
        <v>Declarable at 0.01% - CAS No. 12055-37-7, Mercury, compound with sodium (2:1)</v>
      </c>
    </row>
    <row r="1130" spans="1:6">
      <c r="A1130" s="333" t="s">
        <v>2835</v>
      </c>
      <c r="B1130" s="334" t="s">
        <v>5939</v>
      </c>
      <c r="C1130" s="334" t="s">
        <v>5769</v>
      </c>
      <c r="D1130" s="335">
        <v>1E-4</v>
      </c>
      <c r="E1130" s="319" t="s">
        <v>5176</v>
      </c>
      <c r="F1130" s="319" t="str">
        <f>"Declarable at "&amp;D1130*100&amp;"% - CAS No. "&amp;Table237[[#This Row],[CAS]]&amp;", "&amp;Table237[[#This Row],[Descriptions]]</f>
        <v>Declarable at 0.01% - CAS No. 57363-77-6, Mercury, compound with sodium (4:1)</v>
      </c>
    </row>
    <row r="1131" spans="1:6">
      <c r="A1131" s="333" t="s">
        <v>1997</v>
      </c>
      <c r="B1131" s="334" t="s">
        <v>5940</v>
      </c>
      <c r="C1131" s="334" t="s">
        <v>5769</v>
      </c>
      <c r="D1131" s="335">
        <v>1E-4</v>
      </c>
      <c r="E1131" s="319" t="s">
        <v>5176</v>
      </c>
      <c r="F1131" s="319" t="str">
        <f>"Declarable at "&amp;D1131*100&amp;"% - CAS No. "&amp;Table237[[#This Row],[CAS]]&amp;", "&amp;Table237[[#This Row],[Descriptions]]</f>
        <v>Declarable at 0.01% - CAS No. 11083-41-3, Mercury, compound with titanium (1:3)</v>
      </c>
    </row>
    <row r="1132" spans="1:6">
      <c r="A1132" s="333" t="s">
        <v>2922</v>
      </c>
      <c r="B1132" s="334" t="s">
        <v>5941</v>
      </c>
      <c r="C1132" s="334" t="s">
        <v>5769</v>
      </c>
      <c r="D1132" s="335">
        <v>1E-4</v>
      </c>
      <c r="E1132" s="319" t="s">
        <v>5176</v>
      </c>
      <c r="F1132" s="319" t="str">
        <f>"Declarable at "&amp;D1132*100&amp;"% - CAS No. "&amp;Table237[[#This Row],[CAS]]&amp;", "&amp;Table237[[#This Row],[Descriptions]]</f>
        <v>Declarable at 0.01% - CAS No. 629-35-6, Mercury, dibutyl-</v>
      </c>
    </row>
    <row r="1133" spans="1:6">
      <c r="A1133" s="333" t="s">
        <v>2244</v>
      </c>
      <c r="B1133" s="334" t="s">
        <v>5942</v>
      </c>
      <c r="C1133" s="334" t="s">
        <v>5769</v>
      </c>
      <c r="D1133" s="335">
        <v>1E-4</v>
      </c>
      <c r="E1133" s="319" t="s">
        <v>5176</v>
      </c>
      <c r="F1133" s="319" t="str">
        <f>"Declarable at "&amp;D1133*100&amp;"% - CAS No. "&amp;Table237[[#This Row],[CAS]]&amp;", "&amp;Table237[[#This Row],[Descriptions]]</f>
        <v>Declarable at 0.01% - CAS No. 141-51-5, Mercury, iodo(iodomethyl)-</v>
      </c>
    </row>
    <row r="1134" spans="1:6">
      <c r="A1134" s="333" t="s">
        <v>3255</v>
      </c>
      <c r="B1134" s="334" t="s">
        <v>5943</v>
      </c>
      <c r="C1134" s="334" t="s">
        <v>5769</v>
      </c>
      <c r="D1134" s="335">
        <v>1E-4</v>
      </c>
      <c r="E1134" s="319" t="s">
        <v>5176</v>
      </c>
      <c r="F1134" s="319" t="str">
        <f>"Declarable at "&amp;D1134*100&amp;"% - CAS No. "&amp;Table237[[#This Row],[CAS]]&amp;", "&amp;Table237[[#This Row],[Descriptions]]</f>
        <v>Declarable at 0.01% - CAS No. 86-85-1, Mercury, methyl(8-quinolinolato-N1,O8)-</v>
      </c>
    </row>
    <row r="1135" spans="1:6">
      <c r="A1135" s="333" t="s">
        <v>2826</v>
      </c>
      <c r="B1135" s="334" t="s">
        <v>5944</v>
      </c>
      <c r="C1135" s="334" t="s">
        <v>5769</v>
      </c>
      <c r="D1135" s="335">
        <v>1E-4</v>
      </c>
      <c r="E1135" s="319" t="s">
        <v>5176</v>
      </c>
      <c r="F1135" s="319" t="str">
        <f>"Declarable at "&amp;D1135*100&amp;"% - CAS No. "&amp;Table237[[#This Row],[CAS]]&amp;", "&amp;Table237[[#This Row],[Descriptions]]</f>
        <v>Declarable at 0.01% - CAS No. 56724-82-4, Mercury, phenyl(phenyldiazenecarbothioic acid 2-phenylhydrazidato)-</v>
      </c>
    </row>
    <row r="1136" spans="1:6">
      <c r="A1136" s="333" t="s">
        <v>1959</v>
      </c>
      <c r="B1136" s="334" t="s">
        <v>5945</v>
      </c>
      <c r="C1136" s="334" t="s">
        <v>5769</v>
      </c>
      <c r="D1136" s="335">
        <v>1E-4</v>
      </c>
      <c r="E1136" s="319" t="s">
        <v>5176</v>
      </c>
      <c r="F1136" s="319" t="str">
        <f>"Declarable at "&amp;D1136*100&amp;"% - CAS No. "&amp;Table237[[#This Row],[CAS]]&amp;", "&amp;Table237[[#This Row],[Descriptions]]</f>
        <v>Declarable at 0.01% - CAS No. 103-27-5, Mercury, phenyl(propanoato-O)-</v>
      </c>
    </row>
    <row r="1137" spans="1:6">
      <c r="A1137" s="333" t="s">
        <v>2576</v>
      </c>
      <c r="B1137" s="334" t="s">
        <v>5946</v>
      </c>
      <c r="C1137" s="334" t="s">
        <v>5769</v>
      </c>
      <c r="D1137" s="335">
        <v>1E-4</v>
      </c>
      <c r="E1137" s="319" t="s">
        <v>5176</v>
      </c>
      <c r="F1137" s="319" t="str">
        <f>"Declarable at "&amp;D1137*100&amp;"% - CAS No. "&amp;Table237[[#This Row],[CAS]]&amp;", "&amp;Table237[[#This Row],[Descriptions]]</f>
        <v>Declarable at 0.01% - CAS No. 3294-57-3, Mercury, phenyl(trichloromethyl)-</v>
      </c>
    </row>
    <row r="1138" spans="1:6">
      <c r="A1138" s="333" t="s">
        <v>2019</v>
      </c>
      <c r="B1138" s="334" t="s">
        <v>5947</v>
      </c>
      <c r="C1138" s="334" t="s">
        <v>5769</v>
      </c>
      <c r="D1138" s="335">
        <v>1E-4</v>
      </c>
      <c r="E1138" s="319" t="s">
        <v>5176</v>
      </c>
      <c r="F1138" s="319" t="str">
        <f>"Declarable at "&amp;D1138*100&amp;"% - CAS No. "&amp;Table237[[#This Row],[CAS]]&amp;", "&amp;Table237[[#This Row],[Descriptions]]</f>
        <v>Declarable at 0.01% - CAS No. 115-09-3, Mercurymethylchloride</v>
      </c>
    </row>
    <row r="1139" spans="1:6">
      <c r="A1139" s="333" t="s">
        <v>2756</v>
      </c>
      <c r="B1139" s="334" t="s">
        <v>5948</v>
      </c>
      <c r="C1139" s="334" t="s">
        <v>5769</v>
      </c>
      <c r="D1139" s="335">
        <v>1E-4</v>
      </c>
      <c r="E1139" s="319" t="s">
        <v>5176</v>
      </c>
      <c r="F1139" s="319" t="str">
        <f>"Declarable at "&amp;D1139*100&amp;"% - CAS No. "&amp;Table237[[#This Row],[CAS]]&amp;", "&amp;Table237[[#This Row],[Descriptions]]</f>
        <v>Declarable at 0.01% - CAS No. 492-18-2, Mersalyl</v>
      </c>
    </row>
    <row r="1140" spans="1:6">
      <c r="A1140" s="333" t="s">
        <v>2755</v>
      </c>
      <c r="B1140" s="334" t="s">
        <v>5949</v>
      </c>
      <c r="C1140" s="334" t="s">
        <v>5769</v>
      </c>
      <c r="D1140" s="335">
        <v>1E-4</v>
      </c>
      <c r="E1140" s="319" t="s">
        <v>5176</v>
      </c>
      <c r="F1140" s="319" t="str">
        <f>"Declarable at "&amp;D1140*100&amp;"% - CAS No. "&amp;Table237[[#This Row],[CAS]]&amp;", "&amp;Table237[[#This Row],[Descriptions]]</f>
        <v>Declarable at 0.01% - CAS No. 486-67-9, Mersalyl acid</v>
      </c>
    </row>
    <row r="1141" spans="1:6">
      <c r="A1141" s="333" t="s">
        <v>2283</v>
      </c>
      <c r="B1141" s="334" t="s">
        <v>5950</v>
      </c>
      <c r="C1141" s="334" t="s">
        <v>5769</v>
      </c>
      <c r="D1141" s="335">
        <v>1E-4</v>
      </c>
      <c r="E1141" s="319" t="s">
        <v>5176</v>
      </c>
      <c r="F1141" s="319" t="str">
        <f>"Declarable at "&amp;D1141*100&amp;"% - CAS No. "&amp;Table237[[#This Row],[CAS]]&amp;", "&amp;Table237[[#This Row],[Descriptions]]</f>
        <v>Declarable at 0.01% - CAS No. 151-38-2, Methoxyethylmercuric acetate</v>
      </c>
    </row>
    <row r="1142" spans="1:6">
      <c r="A1142" s="333" t="s">
        <v>2762</v>
      </c>
      <c r="B1142" s="334" t="s">
        <v>5951</v>
      </c>
      <c r="C1142" s="334" t="s">
        <v>5769</v>
      </c>
      <c r="D1142" s="335">
        <v>1E-4</v>
      </c>
      <c r="E1142" s="319" t="s">
        <v>5176</v>
      </c>
      <c r="F1142" s="319" t="str">
        <f>"Declarable at "&amp;D1142*100&amp;"% - CAS No. "&amp;Table237[[#This Row],[CAS]]&amp;", "&amp;Table237[[#This Row],[Descriptions]]</f>
        <v>Declarable at 0.01% - CAS No. 502-39-6, Methyl mercury dicyandiamide</v>
      </c>
    </row>
    <row r="1143" spans="1:6">
      <c r="A1143" s="333" t="s">
        <v>2853</v>
      </c>
      <c r="B1143" s="334" t="s">
        <v>5952</v>
      </c>
      <c r="C1143" s="334" t="s">
        <v>5769</v>
      </c>
      <c r="D1143" s="335">
        <v>1E-4</v>
      </c>
      <c r="E1143" s="319" t="s">
        <v>5176</v>
      </c>
      <c r="F1143" s="319" t="str">
        <f>"Declarable at "&amp;D1143*100&amp;"% - CAS No. "&amp;Table237[[#This Row],[CAS]]&amp;", "&amp;Table237[[#This Row],[Descriptions]]</f>
        <v>Declarable at 0.01% - CAS No. 5902-76-1, Methyl(pentachlorophenolato)mercury</v>
      </c>
    </row>
    <row r="1144" spans="1:6">
      <c r="A1144" s="333" t="s">
        <v>2434</v>
      </c>
      <c r="B1144" s="334" t="s">
        <v>5953</v>
      </c>
      <c r="C1144" s="334" t="s">
        <v>5769</v>
      </c>
      <c r="D1144" s="335">
        <v>1E-4</v>
      </c>
      <c r="E1144" s="319" t="s">
        <v>5176</v>
      </c>
      <c r="F1144" s="319" t="str">
        <f>"Declarable at "&amp;D1144*100&amp;"% - CAS No. "&amp;Table237[[#This Row],[CAS]]&amp;", "&amp;Table237[[#This Row],[Descriptions]]</f>
        <v>Declarable at 0.01% - CAS No. 22967-92-6, Methylmercury</v>
      </c>
    </row>
    <row r="1145" spans="1:6">
      <c r="A1145" s="333" t="s">
        <v>2637</v>
      </c>
      <c r="B1145" s="334" t="s">
        <v>5954</v>
      </c>
      <c r="C1145" s="334" t="s">
        <v>5769</v>
      </c>
      <c r="D1145" s="335">
        <v>1E-4</v>
      </c>
      <c r="E1145" s="319" t="s">
        <v>5176</v>
      </c>
      <c r="F1145" s="319" t="str">
        <f>"Declarable at "&amp;D1145*100&amp;"% - CAS No. "&amp;Table237[[#This Row],[CAS]]&amp;", "&amp;Table237[[#This Row],[Descriptions]]</f>
        <v>Declarable at 0.01% - CAS No. 3626-13-9, Methylmercury benzoate</v>
      </c>
    </row>
    <row r="1146" spans="1:6">
      <c r="A1146" s="333" t="s">
        <v>2036</v>
      </c>
      <c r="B1146" s="334" t="s">
        <v>5955</v>
      </c>
      <c r="C1146" s="334" t="s">
        <v>5769</v>
      </c>
      <c r="D1146" s="335">
        <v>1E-4</v>
      </c>
      <c r="E1146" s="319" t="s">
        <v>5176</v>
      </c>
      <c r="F1146" s="319" t="str">
        <f>"Declarable at "&amp;D1146*100&amp;"% - CAS No. "&amp;Table237[[#This Row],[CAS]]&amp;", "&amp;Table237[[#This Row],[Descriptions]]</f>
        <v>Declarable at 0.01% - CAS No. 1184-57-2, Methylmercury hydroxide</v>
      </c>
    </row>
    <row r="1147" spans="1:6">
      <c r="A1147" s="333" t="s">
        <v>2780</v>
      </c>
      <c r="B1147" s="334" t="s">
        <v>5956</v>
      </c>
      <c r="C1147" s="334" t="s">
        <v>5769</v>
      </c>
      <c r="D1147" s="335">
        <v>1E-4</v>
      </c>
      <c r="E1147" s="319" t="s">
        <v>5176</v>
      </c>
      <c r="F1147" s="319" t="str">
        <f>"Declarable at "&amp;D1147*100&amp;"% - CAS No. "&amp;Table237[[#This Row],[CAS]]&amp;", "&amp;Table237[[#This Row],[Descriptions]]</f>
        <v>Declarable at 0.01% - CAS No. 517-16-8, N-(Ethylmercuric)-p-toluenesulphonannilide</v>
      </c>
    </row>
    <row r="1148" spans="1:6">
      <c r="A1148" s="333" t="s">
        <v>2157</v>
      </c>
      <c r="B1148" s="334" t="s">
        <v>5957</v>
      </c>
      <c r="C1148" s="334" t="s">
        <v>5769</v>
      </c>
      <c r="D1148" s="335">
        <v>1E-4</v>
      </c>
      <c r="E1148" s="319" t="s">
        <v>5176</v>
      </c>
      <c r="F1148" s="319" t="str">
        <f>"Declarable at "&amp;D1148*100&amp;"% - CAS No. "&amp;Table237[[#This Row],[CAS]]&amp;", "&amp;Table237[[#This Row],[Descriptions]]</f>
        <v>Declarable at 0.01% - CAS No. 1336-96-5, Naphthenic acids, mercury salts</v>
      </c>
    </row>
    <row r="1149" spans="1:6">
      <c r="A1149" s="333" t="s">
        <v>2199</v>
      </c>
      <c r="B1149" s="334" t="s">
        <v>5958</v>
      </c>
      <c r="C1149" s="334" t="s">
        <v>5769</v>
      </c>
      <c r="D1149" s="335">
        <v>1E-4</v>
      </c>
      <c r="E1149" s="319" t="s">
        <v>5176</v>
      </c>
      <c r="F1149" s="319" t="str">
        <f>"Declarable at "&amp;D1149*100&amp;"% - CAS No. "&amp;Table237[[#This Row],[CAS]]&amp;", "&amp;Table237[[#This Row],[Descriptions]]</f>
        <v>Declarable at 0.01% - CAS No. 13465-31-1, Nitric acid, mercury(2+) salt, hemihydrate</v>
      </c>
    </row>
    <row r="1150" spans="1:6">
      <c r="A1150" s="333" t="s">
        <v>2327</v>
      </c>
      <c r="B1150" s="334" t="s">
        <v>5959</v>
      </c>
      <c r="C1150" s="334" t="s">
        <v>5769</v>
      </c>
      <c r="D1150" s="335">
        <v>1E-4</v>
      </c>
      <c r="E1150" s="319" t="s">
        <v>5176</v>
      </c>
      <c r="F1150" s="319" t="str">
        <f>"Declarable at "&amp;D1150*100&amp;"% - CAS No. "&amp;Table237[[#This Row],[CAS]]&amp;", "&amp;Table237[[#This Row],[Descriptions]]</f>
        <v>Declarable at 0.01% - CAS No. 16509-11-8, Otimerate sodium</v>
      </c>
    </row>
    <row r="1151" spans="1:6">
      <c r="A1151" s="333" t="s">
        <v>3131</v>
      </c>
      <c r="B1151" s="334" t="s">
        <v>5960</v>
      </c>
      <c r="C1151" s="334" t="s">
        <v>5769</v>
      </c>
      <c r="D1151" s="335">
        <v>1E-4</v>
      </c>
      <c r="E1151" s="319" t="s">
        <v>5176</v>
      </c>
      <c r="F1151" s="319" t="str">
        <f>"Declarable at "&amp;D1151*100&amp;"% - CAS No. "&amp;Table237[[#This Row],[CAS]]&amp;", "&amp;Table237[[#This Row],[Descriptions]]</f>
        <v>Declarable at 0.01% - CAS No. 7616-83-3, Perchloric acid, mercury(2+) salt</v>
      </c>
    </row>
    <row r="1152" spans="1:6">
      <c r="A1152" s="333" t="s">
        <v>2253</v>
      </c>
      <c r="B1152" s="334" t="s">
        <v>5961</v>
      </c>
      <c r="C1152" s="334" t="s">
        <v>5769</v>
      </c>
      <c r="D1152" s="335">
        <v>1E-4</v>
      </c>
      <c r="E1152" s="319" t="s">
        <v>5176</v>
      </c>
      <c r="F1152" s="319" t="str">
        <f>"Declarable at "&amp;D1152*100&amp;"% - CAS No. "&amp;Table237[[#This Row],[CAS]]&amp;", "&amp;Table237[[#This Row],[Descriptions]]</f>
        <v>Declarable at 0.01% - CAS No. 14354-56-4, Phenyl(quinolin-8-olato-N1,O8)mercury</v>
      </c>
    </row>
    <row r="1153" spans="1:6">
      <c r="A1153" s="333" t="s">
        <v>2578</v>
      </c>
      <c r="B1153" s="334" t="s">
        <v>5962</v>
      </c>
      <c r="C1153" s="334" t="s">
        <v>5769</v>
      </c>
      <c r="D1153" s="335">
        <v>1E-4</v>
      </c>
      <c r="E1153" s="319" t="s">
        <v>5176</v>
      </c>
      <c r="F1153" s="319" t="str">
        <f>"Declarable at "&amp;D1153*100&amp;"% - CAS No. "&amp;Table237[[#This Row],[CAS]]&amp;", "&amp;Table237[[#This Row],[Descriptions]]</f>
        <v>Declarable at 0.01% - CAS No. 3294-60-8, Phenyl(tribromomethyl)mercury</v>
      </c>
    </row>
    <row r="1154" spans="1:6">
      <c r="A1154" s="333" t="s">
        <v>2913</v>
      </c>
      <c r="B1154" s="334" t="s">
        <v>5963</v>
      </c>
      <c r="C1154" s="334" t="s">
        <v>5769</v>
      </c>
      <c r="D1154" s="335">
        <v>1E-4</v>
      </c>
      <c r="E1154" s="319" t="s">
        <v>5176</v>
      </c>
      <c r="F1154" s="319" t="str">
        <f>"Declarable at "&amp;D1154*100&amp;"% - CAS No. "&amp;Table237[[#This Row],[CAS]]&amp;", "&amp;Table237[[#This Row],[Descriptions]]</f>
        <v>Declarable at 0.01% - CAS No. 62-38-4, Phenylmercuric acetate</v>
      </c>
    </row>
    <row r="1155" spans="1:6">
      <c r="A1155" s="333" t="s">
        <v>1921</v>
      </c>
      <c r="B1155" s="334" t="s">
        <v>5964</v>
      </c>
      <c r="C1155" s="334" t="s">
        <v>5769</v>
      </c>
      <c r="D1155" s="335">
        <v>1E-4</v>
      </c>
      <c r="E1155" s="319" t="s">
        <v>5176</v>
      </c>
      <c r="F1155" s="319" t="str">
        <f>"Declarable at "&amp;D1155*100&amp;"% - CAS No. "&amp;Table237[[#This Row],[CAS]]&amp;", "&amp;Table237[[#This Row],[Descriptions]]</f>
        <v>Declarable at 0.01% - CAS No. 100-57-2, Phenylmercuric hydroxide</v>
      </c>
    </row>
    <row r="1156" spans="1:6">
      <c r="A1156" s="333" t="s">
        <v>2816</v>
      </c>
      <c r="B1156" s="334" t="s">
        <v>5965</v>
      </c>
      <c r="C1156" s="334" t="s">
        <v>5769</v>
      </c>
      <c r="D1156" s="335">
        <v>1E-4</v>
      </c>
      <c r="E1156" s="319" t="s">
        <v>5176</v>
      </c>
      <c r="F1156" s="319" t="str">
        <f>"Declarable at "&amp;D1156*100&amp;"% - CAS No. "&amp;Table237[[#This Row],[CAS]]&amp;", "&amp;Table237[[#This Row],[Descriptions]]</f>
        <v>Declarable at 0.01% - CAS No. 55-68-5, Phenylmercuric nitrate</v>
      </c>
    </row>
    <row r="1157" spans="1:6">
      <c r="A1157" s="333" t="s">
        <v>3380</v>
      </c>
      <c r="B1157" s="334" t="s">
        <v>5966</v>
      </c>
      <c r="C1157" s="334" t="s">
        <v>5769</v>
      </c>
      <c r="D1157" s="335">
        <v>1E-4</v>
      </c>
      <c r="E1157" s="319" t="s">
        <v>5176</v>
      </c>
      <c r="F1157" s="319" t="str">
        <f>"Declarable at "&amp;D1157*100&amp;"% - CAS No. "&amp;Table237[[#This Row],[CAS]]&amp;", "&amp;Table237[[#This Row],[Descriptions]]</f>
        <v>Declarable at 0.01% - CAS No. 94-43-9, Phenylmercury benzoate</v>
      </c>
    </row>
    <row r="1158" spans="1:6">
      <c r="A1158" s="333" t="s">
        <v>1920</v>
      </c>
      <c r="B1158" s="334" t="s">
        <v>5967</v>
      </c>
      <c r="C1158" s="334" t="s">
        <v>5769</v>
      </c>
      <c r="D1158" s="335">
        <v>1E-4</v>
      </c>
      <c r="E1158" s="319" t="s">
        <v>5176</v>
      </c>
      <c r="F1158" s="319" t="str">
        <f>"Declarable at "&amp;D1158*100&amp;"% - CAS No. "&amp;Table237[[#This Row],[CAS]]&amp;", "&amp;Table237[[#This Row],[Descriptions]]</f>
        <v>Declarable at 0.01% - CAS No. 100-56-1, Phenylmercury chloride</v>
      </c>
    </row>
    <row r="1159" spans="1:6">
      <c r="A1159" s="333" t="s">
        <v>2565</v>
      </c>
      <c r="B1159" s="334" t="s">
        <v>5968</v>
      </c>
      <c r="C1159" s="334" t="s">
        <v>5769</v>
      </c>
      <c r="D1159" s="335">
        <v>1E-4</v>
      </c>
      <c r="E1159" s="319" t="s">
        <v>5176</v>
      </c>
      <c r="F1159" s="319" t="str">
        <f>"Declarable at "&amp;D1159*100&amp;"% - CAS No. "&amp;Table237[[#This Row],[CAS]]&amp;", "&amp;Table237[[#This Row],[Descriptions]]</f>
        <v>Declarable at 0.01% - CAS No. 32407-99-1, Phenylmercury dimethyldithiocarbamate</v>
      </c>
    </row>
    <row r="1160" spans="1:6">
      <c r="A1160" s="333" t="s">
        <v>3193</v>
      </c>
      <c r="B1160" s="334" t="s">
        <v>5969</v>
      </c>
      <c r="C1160" s="334" t="s">
        <v>5769</v>
      </c>
      <c r="D1160" s="335">
        <v>1E-4</v>
      </c>
      <c r="E1160" s="319" t="s">
        <v>5176</v>
      </c>
      <c r="F1160" s="319" t="str">
        <f>"Declarable at "&amp;D1160*100&amp;"% - CAS No. "&amp;Table237[[#This Row],[CAS]]&amp;", "&amp;Table237[[#This Row],[Descriptions]]</f>
        <v>Declarable at 0.01% - CAS No. 8003-05-2, Phenylmercury hydroxide--phenylmercury nitrate</v>
      </c>
    </row>
    <row r="1161" spans="1:6">
      <c r="A1161" s="333" t="s">
        <v>2516</v>
      </c>
      <c r="B1161" s="334" t="s">
        <v>5970</v>
      </c>
      <c r="C1161" s="334" t="s">
        <v>5769</v>
      </c>
      <c r="D1161" s="335">
        <v>1E-4</v>
      </c>
      <c r="E1161" s="319" t="s">
        <v>5176</v>
      </c>
      <c r="F1161" s="319" t="str">
        <f>"Declarable at "&amp;D1161*100&amp;"% - CAS No. "&amp;Table237[[#This Row],[CAS]]&amp;", "&amp;Table237[[#This Row],[Descriptions]]</f>
        <v>Declarable at 0.01% - CAS No. 28086-13-7, Phenylmercury salicylate</v>
      </c>
    </row>
    <row r="1162" spans="1:6">
      <c r="A1162" s="333" t="s">
        <v>1970</v>
      </c>
      <c r="B1162" s="334" t="s">
        <v>5971</v>
      </c>
      <c r="C1162" s="334" t="s">
        <v>5769</v>
      </c>
      <c r="D1162" s="335">
        <v>1E-4</v>
      </c>
      <c r="E1162" s="319" t="s">
        <v>5176</v>
      </c>
      <c r="F1162" s="319" t="str">
        <f>"Declarable at "&amp;D1162*100&amp;"% - CAS No. "&amp;Table237[[#This Row],[CAS]]&amp;", "&amp;Table237[[#This Row],[Descriptions]]</f>
        <v>Declarable at 0.01% - CAS No. 104-59-6, Phenylmercury stearate</v>
      </c>
    </row>
    <row r="1163" spans="1:6">
      <c r="A1163" s="333" t="s">
        <v>1969</v>
      </c>
      <c r="B1163" s="334" t="s">
        <v>5972</v>
      </c>
      <c r="C1163" s="334" t="s">
        <v>5769</v>
      </c>
      <c r="D1163" s="335">
        <v>1E-4</v>
      </c>
      <c r="E1163" s="319" t="s">
        <v>5176</v>
      </c>
      <c r="F1163" s="319" t="str">
        <f>"Declarable at "&amp;D1163*100&amp;"% - CAS No. "&amp;Table237[[#This Row],[CAS]]&amp;", "&amp;Table237[[#This Row],[Descriptions]]</f>
        <v>Declarable at 0.01% - CAS No. 10451-12-4, Phosphoric acid, mercury salt</v>
      </c>
    </row>
    <row r="1164" spans="1:6">
      <c r="A1164" s="333" t="s">
        <v>2423</v>
      </c>
      <c r="B1164" s="334" t="s">
        <v>5973</v>
      </c>
      <c r="C1164" s="334" t="s">
        <v>5769</v>
      </c>
      <c r="D1164" s="335">
        <v>1E-4</v>
      </c>
      <c r="E1164" s="319" t="s">
        <v>5176</v>
      </c>
      <c r="F1164" s="319" t="str">
        <f>"Declarable at "&amp;D1164*100&amp;"% - CAS No. "&amp;Table237[[#This Row],[CAS]]&amp;", "&amp;Table237[[#This Row],[Descriptions]]</f>
        <v>Declarable at 0.01% - CAS No. 22330-18-3, Potassium triiodomercurate(1-)</v>
      </c>
    </row>
    <row r="1165" spans="1:6" ht="25.5">
      <c r="A1165" s="333" t="s">
        <v>3134</v>
      </c>
      <c r="B1165" s="334" t="s">
        <v>5974</v>
      </c>
      <c r="C1165" s="334" t="s">
        <v>5769</v>
      </c>
      <c r="D1165" s="335">
        <v>1E-4</v>
      </c>
      <c r="E1165" s="319" t="s">
        <v>5176</v>
      </c>
      <c r="F1165" s="319" t="str">
        <f>"Declarable at "&amp;D1165*100&amp;"% - CAS No. "&amp;Table237[[#This Row],[CAS]]&amp;", "&amp;Table237[[#This Row],[Descriptions]]</f>
        <v>Declarable at 0.01% - CAS No. 7620-30-6, Sodium [3-[[(3-carboxylatopropionamido)carbonyl]amino]-2-methoxypropyl]hydroxymercurate(1-)</v>
      </c>
    </row>
    <row r="1166" spans="1:6">
      <c r="A1166" s="333" t="s">
        <v>2561</v>
      </c>
      <c r="B1166" s="334" t="s">
        <v>5975</v>
      </c>
      <c r="C1166" s="334" t="s">
        <v>5769</v>
      </c>
      <c r="D1166" s="335">
        <v>1E-4</v>
      </c>
      <c r="E1166" s="319" t="s">
        <v>5176</v>
      </c>
      <c r="F1166" s="319" t="str">
        <f>"Declarable at "&amp;D1166*100&amp;"% - CAS No. "&amp;Table237[[#This Row],[CAS]]&amp;", "&amp;Table237[[#This Row],[Descriptions]]</f>
        <v>Declarable at 0.01% - CAS No. 3198-04-7, Sodium 4-chloromercuriobenzoate</v>
      </c>
    </row>
    <row r="1167" spans="1:6">
      <c r="A1167" s="333" t="s">
        <v>2812</v>
      </c>
      <c r="B1167" s="334" t="s">
        <v>5976</v>
      </c>
      <c r="C1167" s="334" t="s">
        <v>5769</v>
      </c>
      <c r="D1167" s="335">
        <v>1E-4</v>
      </c>
      <c r="E1167" s="319" t="s">
        <v>5176</v>
      </c>
      <c r="F1167" s="319" t="str">
        <f>"Declarable at "&amp;D1167*100&amp;"% - CAS No. "&amp;Table237[[#This Row],[CAS]]&amp;", "&amp;Table237[[#This Row],[Descriptions]]</f>
        <v>Declarable at 0.01% - CAS No. 54-64-8, Sodium o-(ethylmercurithio)benzoate</v>
      </c>
    </row>
    <row r="1168" spans="1:6">
      <c r="A1168" s="333" t="s">
        <v>2879</v>
      </c>
      <c r="B1168" s="334" t="s">
        <v>5977</v>
      </c>
      <c r="C1168" s="334" t="s">
        <v>5769</v>
      </c>
      <c r="D1168" s="335">
        <v>1E-4</v>
      </c>
      <c r="E1168" s="319" t="s">
        <v>5176</v>
      </c>
      <c r="F1168" s="319" t="str">
        <f>"Declarable at "&amp;D1168*100&amp;"% - CAS No. "&amp;Table237[[#This Row],[CAS]]&amp;", "&amp;Table237[[#This Row],[Descriptions]]</f>
        <v>Declarable at 0.01% - CAS No. 5964-24-9, Sodium timerfonate</v>
      </c>
    </row>
    <row r="1169" spans="1:6" ht="25.5">
      <c r="A1169" s="333" t="s">
        <v>2808</v>
      </c>
      <c r="B1169" s="334" t="s">
        <v>5978</v>
      </c>
      <c r="C1169" s="334" t="s">
        <v>5769</v>
      </c>
      <c r="D1169" s="335">
        <v>1E-4</v>
      </c>
      <c r="E1169" s="319" t="s">
        <v>5176</v>
      </c>
      <c r="F1169" s="319" t="str">
        <f>"Declarable at "&amp;D1169*100&amp;"% - CAS No. "&amp;Table237[[#This Row],[CAS]]&amp;", "&amp;Table237[[#This Row],[Descriptions]]</f>
        <v>Declarable at 0.01% - CAS No. 54295-90-8, Tetrakis(acetato-O)[.mu.4-(3',6'-dihydroxy-3-oxospiro[isobenzofuran-1(3H),9'-[9H]xanthene]-2',4',5',7'-tetrayl)]tetramercury</v>
      </c>
    </row>
    <row r="1170" spans="1:6">
      <c r="A1170" s="333" t="s">
        <v>2360</v>
      </c>
      <c r="B1170" s="334" t="s">
        <v>5979</v>
      </c>
      <c r="C1170" s="334" t="s">
        <v>5769</v>
      </c>
      <c r="D1170" s="335">
        <v>1E-4</v>
      </c>
      <c r="E1170" s="319" t="s">
        <v>5176</v>
      </c>
      <c r="F1170" s="319" t="str">
        <f>"Declarable at "&amp;D1170*100&amp;"% - CAS No. "&amp;Table237[[#This Row],[CAS]]&amp;", "&amp;Table237[[#This Row],[Descriptions]]</f>
        <v>Declarable at 0.01% - CAS No. 18211-85-3, Trimercury biscitrate</v>
      </c>
    </row>
    <row r="1171" spans="1:6">
      <c r="A1171" s="333" t="s">
        <v>2194</v>
      </c>
      <c r="B1171" s="334" t="s">
        <v>5260</v>
      </c>
      <c r="C1171" s="334" t="s">
        <v>5769</v>
      </c>
      <c r="D1171" s="335">
        <v>1E-4</v>
      </c>
      <c r="E1171" s="319" t="s">
        <v>5176</v>
      </c>
      <c r="F1171" s="319" t="str">
        <f>"Declarable at "&amp;D1171*100&amp;"% - CAS No. "&amp;Table237[[#This Row],[CAS]]&amp;", "&amp;Table237[[#This Row],[Descriptions]]</f>
        <v>Declarable at 0.01% - CAS No. 1345-09-1, Cadmium Mercury Sulfide</v>
      </c>
    </row>
    <row r="1172" spans="1:6">
      <c r="A1172" s="333" t="s">
        <v>3115</v>
      </c>
      <c r="B1172" s="334" t="s">
        <v>5980</v>
      </c>
      <c r="C1172" s="334" t="s">
        <v>5769</v>
      </c>
      <c r="D1172" s="335">
        <v>1E-4</v>
      </c>
      <c r="E1172" s="319" t="s">
        <v>5176</v>
      </c>
      <c r="F1172" s="319" t="str">
        <f>"Declarable at "&amp;D1172*100&amp;"% - CAS No. "&amp;Table237[[#This Row],[CAS]]&amp;", "&amp;Table237[[#This Row],[Descriptions]]</f>
        <v>Declarable at 0.01% - CAS No. 7548-26-7, Mercury, (2-mercaptoacetamidato-O,S)methyl</v>
      </c>
    </row>
    <row r="1173" spans="1:6">
      <c r="A1173" s="333" t="s">
        <v>2921</v>
      </c>
      <c r="B1173" s="334" t="s">
        <v>5981</v>
      </c>
      <c r="C1173" s="334" t="s">
        <v>5769</v>
      </c>
      <c r="D1173" s="335">
        <v>1E-4</v>
      </c>
      <c r="E1173" s="319" t="s">
        <v>5176</v>
      </c>
      <c r="F1173" s="319" t="str">
        <f>"Declarable at "&amp;D1173*100&amp;"% - CAS No. "&amp;Table237[[#This Row],[CAS]]&amp;", "&amp;Table237[[#This Row],[Descriptions]]</f>
        <v>Declarable at 0.01% - CAS No. 628-86-4, Mercury-difulminate</v>
      </c>
    </row>
    <row r="1174" spans="1:6">
      <c r="A1174" s="333" t="s">
        <v>5145</v>
      </c>
      <c r="B1174" s="334" t="s">
        <v>5982</v>
      </c>
      <c r="C1174" s="334" t="s">
        <v>5769</v>
      </c>
      <c r="D1174" s="335">
        <v>1E-4</v>
      </c>
      <c r="E1174" s="319" t="s">
        <v>5176</v>
      </c>
      <c r="F1174" s="319" t="str">
        <f>"Declarable at "&amp;D1174*100&amp;"% - CAS No. "&amp;Table237[[#This Row],[CAS]]&amp;", "&amp;Table237[[#This Row],[Descriptions]]</f>
        <v>Declarable at 0.01% - CAS No. not identified, Mercury Compound</v>
      </c>
    </row>
    <row r="1175" spans="1:6" ht="25.5">
      <c r="A1175" s="333" t="s">
        <v>2793</v>
      </c>
      <c r="B1175" s="334" t="s">
        <v>5983</v>
      </c>
      <c r="C1175" s="334" t="s">
        <v>5769</v>
      </c>
      <c r="D1175" s="335">
        <v>1E-4</v>
      </c>
      <c r="E1175" s="319" t="s">
        <v>5176</v>
      </c>
      <c r="F1175" s="319" t="str">
        <f>"Declarable at "&amp;D1175*100&amp;"% - CAS No. "&amp;Table237[[#This Row],[CAS]]&amp;", "&amp;Table237[[#This Row],[Descriptions]]</f>
        <v>Declarable at 0.01% - CAS No. 5326-00-1, Mercury, bromo[1-(methoxyphenylmethyl)-2-oxo-2-[(1,7,7-trimethylbicyclo[2.2.1]hept-2-yl)oxy]ethyl]-</v>
      </c>
    </row>
    <row r="1176" spans="1:6">
      <c r="A1176" s="333" t="s">
        <v>5985</v>
      </c>
      <c r="B1176" s="334" t="s">
        <v>5984</v>
      </c>
      <c r="C1176" s="334" t="s">
        <v>5984</v>
      </c>
      <c r="D1176" s="335">
        <v>0.03</v>
      </c>
      <c r="E1176" s="319"/>
      <c r="F1176" s="319" t="str">
        <f>"Declarable at "&amp;D1176*100&amp;"% - CAS No. "&amp;Table237[[#This Row],[CAS]]&amp;", "&amp;Table237[[#This Row],[Descriptions]]</f>
        <v>Declarable at 3% - CAS No. 67-56-1, Methanol</v>
      </c>
    </row>
    <row r="1177" spans="1:6">
      <c r="A1177" s="333" t="s">
        <v>5988</v>
      </c>
      <c r="B1177" s="334" t="s">
        <v>5987</v>
      </c>
      <c r="C1177" s="334" t="s">
        <v>5987</v>
      </c>
      <c r="D1177" s="335">
        <v>1E-3</v>
      </c>
      <c r="E1177" s="319"/>
      <c r="F1177" s="319" t="str">
        <f>"Declarable at "&amp;D1177*100&amp;"% - CAS No. "&amp;Table237[[#This Row],[CAS]]&amp;", "&amp;Table237[[#This Row],[Descriptions]]</f>
        <v>Declarable at 0.1% - CAS No. 75-09-2, Methylene Chloride</v>
      </c>
    </row>
    <row r="1178" spans="1:6" ht="25.5">
      <c r="A1178" s="333" t="s">
        <v>3804</v>
      </c>
      <c r="B1178" s="334" t="s">
        <v>5986</v>
      </c>
      <c r="C1178" s="334" t="s">
        <v>5986</v>
      </c>
      <c r="D1178" s="335">
        <v>1E-3</v>
      </c>
      <c r="E1178" s="319"/>
      <c r="F1178" s="319" t="str">
        <f>"Declarable at "&amp;D1178*100&amp;"% - CAS No. "&amp;Table237[[#This Row],[CAS]]&amp;", "&amp;Table237[[#This Row],[Descriptions]]</f>
        <v>Declarable at 0.1% - CAS No. 101-14-4, Methylenebis(chloroaniline)
(MOCA)</v>
      </c>
    </row>
    <row r="1179" spans="1:6">
      <c r="A1179" s="333" t="s">
        <v>3888</v>
      </c>
      <c r="B1179" s="334" t="s">
        <v>5331</v>
      </c>
      <c r="C1179" s="334" t="s">
        <v>5331</v>
      </c>
      <c r="D1179" s="335">
        <v>0.01</v>
      </c>
      <c r="E1179" s="319"/>
      <c r="F1179" s="319" t="str">
        <f>"Declarable at "&amp;D1179*100&amp;"% - CAS No. "&amp;Table237[[#This Row],[CAS]]&amp;", "&amp;Table237[[#This Row],[Descriptions]]</f>
        <v>Declarable at 1% - CAS No. 110-54-3, N-Hexane</v>
      </c>
    </row>
    <row r="1180" spans="1:6" ht="25.5">
      <c r="A1180" s="333" t="s">
        <v>4880</v>
      </c>
      <c r="B1180" s="334" t="s">
        <v>5989</v>
      </c>
      <c r="C1180" s="334" t="s">
        <v>5989</v>
      </c>
      <c r="D1180" s="335">
        <v>1E-3</v>
      </c>
      <c r="E1180" s="319"/>
      <c r="F1180" s="319" t="str">
        <f>"Declarable at "&amp;D1180*100&amp;"% - CAS No. "&amp;Table237[[#This Row],[CAS]]&amp;", "&amp;Table237[[#This Row],[Descriptions]]</f>
        <v>Declarable at 0.1% - CAS No. 872-50-4, N-Methyl-2-pyrrolidone
(NMP)</v>
      </c>
    </row>
    <row r="1181" spans="1:6" ht="25.5">
      <c r="A1181" s="333"/>
      <c r="B1181" s="334" t="s">
        <v>6543</v>
      </c>
      <c r="C1181" s="334" t="s">
        <v>6542</v>
      </c>
      <c r="D1181" s="335"/>
      <c r="E1181" s="319"/>
      <c r="F1181" s="319" t="str">
        <f>"Declarable at "&amp;D1181*100&amp;"% - CAS No. "&amp;Table237[[#This Row],[CAS]]&amp;", "&amp;Table237[[#This Row],[Descriptions]]</f>
        <v>Declarable at 0% - CAS No. , Hexabromocyclododecane (HBCD)</v>
      </c>
    </row>
    <row r="1182" spans="1:6" ht="25.5">
      <c r="A1182" s="333" t="s">
        <v>2463</v>
      </c>
      <c r="B1182" s="334" t="s">
        <v>3755</v>
      </c>
      <c r="C1182" s="334" t="s">
        <v>6542</v>
      </c>
      <c r="D1182" s="335">
        <v>1E-3</v>
      </c>
      <c r="E1182" s="319"/>
      <c r="F1182" s="319" t="str">
        <f>"Declarable at "&amp;D1182*100&amp;"% - CAS No. "&amp;Table237[[#This Row],[CAS]]&amp;", "&amp;Table237[[#This Row],[Descriptions]]</f>
        <v>Declarable at 0.1% - CAS No. 25637-99-4, Hexabromocyclododecane</v>
      </c>
    </row>
    <row r="1183" spans="1:6" ht="25.5">
      <c r="A1183" s="333" t="s">
        <v>2560</v>
      </c>
      <c r="B1183" s="334" t="s">
        <v>6544</v>
      </c>
      <c r="C1183" s="334" t="s">
        <v>6542</v>
      </c>
      <c r="D1183" s="335">
        <v>1E-3</v>
      </c>
      <c r="E1183" s="319"/>
      <c r="F1183" s="319" t="str">
        <f>"Declarable at "&amp;D1183*100&amp;"% - CAS No. "&amp;Table237[[#This Row],[CAS]]&amp;", "&amp;Table237[[#This Row],[Descriptions]]</f>
        <v>Declarable at 0.1% - CAS No. 3194-55-6, 1,2,5,6,9,10-hexabromocyclododecane</v>
      </c>
    </row>
    <row r="1184" spans="1:6" ht="25.5">
      <c r="A1184" s="333" t="s">
        <v>2182</v>
      </c>
      <c r="B1184" s="334" t="s">
        <v>6545</v>
      </c>
      <c r="C1184" s="334" t="s">
        <v>6542</v>
      </c>
      <c r="D1184" s="335">
        <v>1E-3</v>
      </c>
      <c r="E1184" s="319"/>
      <c r="F1184" s="319" t="str">
        <f>"Declarable at "&amp;D1184*100&amp;"% - CAS No. "&amp;Table237[[#This Row],[CAS]]&amp;", "&amp;Table237[[#This Row],[Descriptions]]</f>
        <v>Declarable at 0.1% - CAS No. 134237-50-6, alpha- hexabromocyclododecane</v>
      </c>
    </row>
    <row r="1185" spans="1:6" ht="25.5">
      <c r="A1185" s="333" t="s">
        <v>2184</v>
      </c>
      <c r="B1185" s="334" t="s">
        <v>6546</v>
      </c>
      <c r="C1185" s="334" t="s">
        <v>6542</v>
      </c>
      <c r="D1185" s="335">
        <v>1E-3</v>
      </c>
      <c r="E1185" s="319"/>
      <c r="F1185" s="319" t="str">
        <f>"Declarable at "&amp;D1185*100&amp;"% - CAS No. "&amp;Table237[[#This Row],[CAS]]&amp;", "&amp;Table237[[#This Row],[Descriptions]]</f>
        <v>Declarable at 0.1% - CAS No. 134237-51-7, beta-hexabromocyclododecane</v>
      </c>
    </row>
    <row r="1186" spans="1:6" ht="25.5">
      <c r="A1186" s="333" t="s">
        <v>2185</v>
      </c>
      <c r="B1186" s="334" t="s">
        <v>6547</v>
      </c>
      <c r="C1186" s="334" t="s">
        <v>6542</v>
      </c>
      <c r="D1186" s="335">
        <v>1E-3</v>
      </c>
      <c r="E1186" s="319"/>
      <c r="F1186" s="319" t="str">
        <f>"Declarable at "&amp;D1186*100&amp;"% - CAS No. "&amp;Table237[[#This Row],[CAS]]&amp;", "&amp;Table237[[#This Row],[Descriptions]]</f>
        <v>Declarable at 0.1% - CAS No. 134237-52-8, gamma-hexabromocyclododecane</v>
      </c>
    </row>
    <row r="1187" spans="1:6" ht="25.5">
      <c r="A1187" s="333" t="s">
        <v>2751</v>
      </c>
      <c r="B1187" s="334" t="s">
        <v>6548</v>
      </c>
      <c r="C1187" s="334" t="s">
        <v>6542</v>
      </c>
      <c r="D1187" s="335">
        <v>1E-3</v>
      </c>
      <c r="E1187" s="319"/>
      <c r="F1187" s="319" t="str">
        <f>"Declarable at "&amp;D1187*100&amp;"% - CAS No. "&amp;Table237[[#This Row],[CAS]]&amp;", "&amp;Table237[[#This Row],[Descriptions]]</f>
        <v>Declarable at 0.1% - CAS No. 4736-49-6, rel-(1R, 2S, 5R, 6S, 9R, 10S)-1,2,5,6,9,10-Hexabromocyclododecane</v>
      </c>
    </row>
    <row r="1188" spans="1:6" ht="25.5">
      <c r="A1188" s="333" t="s">
        <v>2956</v>
      </c>
      <c r="B1188" s="334" t="s">
        <v>6549</v>
      </c>
      <c r="C1188" s="334" t="s">
        <v>6542</v>
      </c>
      <c r="D1188" s="335">
        <v>1E-3</v>
      </c>
      <c r="E1188" s="319"/>
      <c r="F1188" s="319" t="str">
        <f>"Declarable at "&amp;D1188*100&amp;"% - CAS No. "&amp;Table237[[#This Row],[CAS]]&amp;", "&amp;Table237[[#This Row],[Descriptions]]</f>
        <v>Declarable at 0.1% - CAS No. 65701-47-5, rel-(1R, 2S, 5R, 6S, 9S, 10R)-1,2,5,6,9,10-Hexabromocyclododecane</v>
      </c>
    </row>
    <row r="1189" spans="1:6" ht="25.5">
      <c r="A1189" s="333" t="s">
        <v>2223</v>
      </c>
      <c r="B1189" s="334" t="s">
        <v>6550</v>
      </c>
      <c r="C1189" s="334" t="s">
        <v>6542</v>
      </c>
      <c r="D1189" s="335">
        <v>1E-3</v>
      </c>
      <c r="E1189" s="319"/>
      <c r="F1189" s="319" t="str">
        <f>"Declarable at "&amp;D1189*100&amp;"% - CAS No. "&amp;Table237[[#This Row],[CAS]]&amp;", "&amp;Table237[[#This Row],[Descriptions]]</f>
        <v>Declarable at 0.1% - CAS No. 138257-17-7, (1R, 2R, 5R, 6S, 9S, 10S)-1,2,5,6,9,10-Hexabromocyclododecane</v>
      </c>
    </row>
    <row r="1190" spans="1:6" ht="25.5">
      <c r="A1190" s="333" t="s">
        <v>2224</v>
      </c>
      <c r="B1190" s="334" t="s">
        <v>6551</v>
      </c>
      <c r="C1190" s="334" t="s">
        <v>6542</v>
      </c>
      <c r="D1190" s="335">
        <v>1E-3</v>
      </c>
      <c r="E1190" s="319"/>
      <c r="F1190" s="319" t="str">
        <f>"Declarable at "&amp;D1190*100&amp;"% - CAS No. "&amp;Table237[[#This Row],[CAS]]&amp;", "&amp;Table237[[#This Row],[Descriptions]]</f>
        <v>Declarable at 0.1% - CAS No. 138257-18-8, (1R, 2R, 5R, 6S, 9R, 10S)-1,2,5,6,9,10-Hexabromocyclododecane</v>
      </c>
    </row>
    <row r="1191" spans="1:6" ht="25.5">
      <c r="A1191" s="333" t="s">
        <v>2225</v>
      </c>
      <c r="B1191" s="334" t="s">
        <v>6552</v>
      </c>
      <c r="C1191" s="334" t="s">
        <v>6542</v>
      </c>
      <c r="D1191" s="335">
        <v>1E-3</v>
      </c>
      <c r="E1191" s="319"/>
      <c r="F1191" s="319" t="str">
        <f>"Declarable at "&amp;D1191*100&amp;"% - CAS No. "&amp;Table237[[#This Row],[CAS]]&amp;", "&amp;Table237[[#This Row],[Descriptions]]</f>
        <v>Declarable at 0.1% - CAS No. 138257-19-9, (1R, 2S, 5S, 6R, 9S, 10S)-1,2,5,6,9,10-Hexabromocyclododecane</v>
      </c>
    </row>
    <row r="1192" spans="1:6" ht="25.5">
      <c r="A1192" s="333" t="s">
        <v>2332</v>
      </c>
      <c r="B1192" s="334" t="s">
        <v>6553</v>
      </c>
      <c r="C1192" s="334" t="s">
        <v>6542</v>
      </c>
      <c r="D1192" s="335">
        <v>1E-3</v>
      </c>
      <c r="E1192" s="319"/>
      <c r="F1192" s="319" t="str">
        <f>"Declarable at "&amp;D1192*100&amp;"% - CAS No. "&amp;Table237[[#This Row],[CAS]]&amp;", "&amp;Table237[[#This Row],[Descriptions]]</f>
        <v>Declarable at 0.1% - CAS No. 169102-57-2, (1R, 2S, 5S, 6S, 9S, 10R)-1,2,5,6,9,10-Hexabromocyclododecane</v>
      </c>
    </row>
    <row r="1193" spans="1:6" ht="25.5">
      <c r="A1193" s="333" t="s">
        <v>2975</v>
      </c>
      <c r="B1193" s="334" t="s">
        <v>6554</v>
      </c>
      <c r="C1193" s="334" t="s">
        <v>6542</v>
      </c>
      <c r="D1193" s="335">
        <v>1E-3</v>
      </c>
      <c r="E1193" s="319"/>
      <c r="F1193" s="319" t="str">
        <f>"Declarable at "&amp;D1193*100&amp;"% - CAS No. "&amp;Table237[[#This Row],[CAS]]&amp;", "&amp;Table237[[#This Row],[Descriptions]]</f>
        <v>Declarable at 0.1% - CAS No. 678970-15-5, (1R, 2R, 5S, 6R, 9R, 10S)-1,2,5,6,9,10-Hexabromocyclododecane</v>
      </c>
    </row>
    <row r="1194" spans="1:6" ht="25.5">
      <c r="A1194" s="333" t="s">
        <v>6556</v>
      </c>
      <c r="B1194" s="334" t="s">
        <v>6555</v>
      </c>
      <c r="C1194" s="334" t="s">
        <v>6542</v>
      </c>
      <c r="D1194" s="335">
        <v>1E-3</v>
      </c>
      <c r="E1194" s="319"/>
      <c r="F1194" s="319" t="str">
        <f>"Declarable at "&amp;D1194*100&amp;"% - CAS No. "&amp;Table237[[#This Row],[CAS]]&amp;", "&amp;Table237[[#This Row],[Descriptions]]</f>
        <v>Declarable at 0.1% - CAS No. 678970-16-6, (1R, 2S, 5R, 6S, 9S, 10S)-1,2,5,6,9,10-Hexabromocyclododecane</v>
      </c>
    </row>
    <row r="1195" spans="1:6" ht="25.5">
      <c r="A1195" s="333" t="s">
        <v>6558</v>
      </c>
      <c r="B1195" s="334" t="s">
        <v>6557</v>
      </c>
      <c r="C1195" s="334" t="s">
        <v>6542</v>
      </c>
      <c r="D1195" s="335">
        <v>1E-3</v>
      </c>
      <c r="E1195" s="319"/>
      <c r="F1195" s="319" t="str">
        <f>"Declarable at "&amp;D1195*100&amp;"% - CAS No. "&amp;Table237[[#This Row],[CAS]]&amp;", "&amp;Table237[[#This Row],[Descriptions]]</f>
        <v>Declarable at 0.1% - CAS No. 678970-17-7, (1R, 2R, 5R, 6S, 9S, 10R)-1,2,5,6,9,10-Hexabromocyclododecane</v>
      </c>
    </row>
    <row r="1196" spans="1:6" ht="25.5">
      <c r="A1196" s="333" t="s">
        <v>3257</v>
      </c>
      <c r="B1196" s="334" t="s">
        <v>6559</v>
      </c>
      <c r="C1196" s="334" t="s">
        <v>6542</v>
      </c>
      <c r="D1196" s="335">
        <v>1E-3</v>
      </c>
      <c r="E1196" s="319"/>
      <c r="F1196" s="319" t="str">
        <f>"Declarable at "&amp;D1196*100&amp;"% - CAS No. "&amp;Table237[[#This Row],[CAS]]&amp;", "&amp;Table237[[#This Row],[Descriptions]]</f>
        <v>Declarable at 0.1% - CAS No. 87-68-3, Hexachlorobutadiene</v>
      </c>
    </row>
    <row r="1197" spans="1:6" ht="25.5">
      <c r="A1197" s="333" t="s">
        <v>3054</v>
      </c>
      <c r="B1197" s="334" t="s">
        <v>6560</v>
      </c>
      <c r="C1197" s="334" t="s">
        <v>6542</v>
      </c>
      <c r="D1197" s="335">
        <v>1E-3</v>
      </c>
      <c r="E1197" s="319"/>
      <c r="F1197" s="319" t="str">
        <f>"Declarable at "&amp;D1197*100&amp;"% - CAS No. "&amp;Table237[[#This Row],[CAS]]&amp;", "&amp;Table237[[#This Row],[Descriptions]]</f>
        <v>Declarable at 0.1% - CAS No. 70776-03-3, Polychlorinated Napthalenes</v>
      </c>
    </row>
    <row r="1198" spans="1:6" ht="38.25">
      <c r="A1198" s="333"/>
      <c r="B1198" s="334" t="s">
        <v>6561</v>
      </c>
      <c r="C1198" s="334" t="s">
        <v>6561</v>
      </c>
      <c r="D1198" s="335">
        <v>1E-3</v>
      </c>
      <c r="E1198" s="319"/>
      <c r="F1198" s="319" t="str">
        <f>"Declarable at "&amp;D1198*100&amp;"% - CAS No. "&amp;Table237[[#This Row],[CAS]]&amp;", "&amp;Table237[[#This Row],[Descriptions]]</f>
        <v>Declarable at 0.1% - CAS No. , Other Persistent Pollutants
Including PBBs, PBTs, PCTs and Tetrachlorobenzene</v>
      </c>
    </row>
    <row r="1199" spans="1:6">
      <c r="A1199" s="333" t="s">
        <v>6541</v>
      </c>
      <c r="B1199" s="334" t="s">
        <v>6540</v>
      </c>
      <c r="C1199" s="334" t="s">
        <v>6540</v>
      </c>
      <c r="D1199" s="335">
        <v>1E-3</v>
      </c>
      <c r="E1199" s="319"/>
      <c r="F1199" s="319" t="str">
        <f>"Declarable at "&amp;D1199*100&amp;"% - CAS No. "&amp;Table237[[#This Row],[CAS]]&amp;", "&amp;Table237[[#This Row],[Descriptions]]</f>
        <v>Declarable at 0.1% - CAS No. 608-93-5, Pentachlorobenzene</v>
      </c>
    </row>
    <row r="1200" spans="1:6" ht="114.75">
      <c r="A1200" s="333" t="s">
        <v>3252</v>
      </c>
      <c r="B1200" s="334" t="s">
        <v>5991</v>
      </c>
      <c r="C1200" s="334" t="s">
        <v>5990</v>
      </c>
      <c r="D1200" s="335">
        <v>1.0000000000000001E-5</v>
      </c>
      <c r="E1200" s="319"/>
      <c r="F1200" s="319" t="str">
        <f>"Declarable at "&amp;D1200*100&amp;"% - CAS No. "&amp;Table237[[#This Row],[CAS]]&amp;", "&amp;Table237[[#This Row],[Descriptions]]</f>
        <v>Declarable at 0.001% - CAS No. 86508-42-1, Perfluoro compounds C5-18</v>
      </c>
    </row>
    <row r="1201" spans="1:6" ht="114.75">
      <c r="A1201" s="333" t="s">
        <v>3184</v>
      </c>
      <c r="B1201" s="334" t="s">
        <v>5992</v>
      </c>
      <c r="C1201" s="334" t="s">
        <v>5990</v>
      </c>
      <c r="D1201" s="335">
        <v>1.0000000000000001E-5</v>
      </c>
      <c r="E1201" s="319"/>
      <c r="F1201" s="319" t="str">
        <f>"Declarable at "&amp;D1201*100&amp;"% - CAS No. "&amp;Table237[[#This Row],[CAS]]&amp;", "&amp;Table237[[#This Row],[Descriptions]]</f>
        <v>Declarable at 0.001% - CAS No. 78560-44-8, Perfluorodecyl trichlorosilane</v>
      </c>
    </row>
    <row r="1202" spans="1:6" ht="114.75">
      <c r="A1202" s="333" t="s">
        <v>1945</v>
      </c>
      <c r="B1202" s="334" t="s">
        <v>5993</v>
      </c>
      <c r="C1202" s="334" t="s">
        <v>5990</v>
      </c>
      <c r="D1202" s="335">
        <v>1.0000000000000001E-5</v>
      </c>
      <c r="E1202" s="319"/>
      <c r="F1202" s="319" t="str">
        <f>"Declarable at "&amp;D1202*100&amp;"% - CAS No. "&amp;Table237[[#This Row],[CAS]]&amp;", "&amp;Table237[[#This Row],[Descriptions]]</f>
        <v>Declarable at 0.001% - CAS No. 101947-16-4, 1H,1H,2H,2H-Perfluorodecyltriethoxysilane</v>
      </c>
    </row>
    <row r="1203" spans="1:6" ht="114.75">
      <c r="A1203" s="333" t="s">
        <v>2584</v>
      </c>
      <c r="B1203" s="334" t="s">
        <v>5994</v>
      </c>
      <c r="C1203" s="334" t="s">
        <v>5990</v>
      </c>
      <c r="D1203" s="335">
        <v>1.0000000000000001E-5</v>
      </c>
      <c r="E1203" s="319"/>
      <c r="F1203" s="319" t="str">
        <f>"Declarable at "&amp;D1203*100&amp;"% - CAS No. "&amp;Table237[[#This Row],[CAS]]&amp;", "&amp;Table237[[#This Row],[Descriptions]]</f>
        <v>Declarable at 0.001% - CAS No. 335-67-1, pentadecafluorooctanoic acid</v>
      </c>
    </row>
    <row r="1204" spans="1:6" ht="114.75">
      <c r="A1204" s="333" t="s">
        <v>2990</v>
      </c>
      <c r="B1204" s="334" t="s">
        <v>5995</v>
      </c>
      <c r="C1204" s="334" t="s">
        <v>5990</v>
      </c>
      <c r="D1204" s="335">
        <v>1.0000000000000001E-5</v>
      </c>
      <c r="E1204" s="319"/>
      <c r="F1204" s="319" t="str">
        <f>"Declarable at "&amp;D1204*100&amp;"% - CAS No. "&amp;Table237[[#This Row],[CAS]]&amp;", "&amp;Table237[[#This Row],[Descriptions]]</f>
        <v>Declarable at 0.001% - CAS No. 68187-47-3, 1-Propanesulfonic acid, 2-methyl-, 2-[[1-oxo-3-[(.gamma.-.omega.-perfluoro- C4-16-alkyl)thio]propyl]amino] derivs., sodium salts.</v>
      </c>
    </row>
    <row r="1205" spans="1:6" ht="114.75">
      <c r="A1205" s="333" t="s">
        <v>2754</v>
      </c>
      <c r="B1205" s="334" t="s">
        <v>5996</v>
      </c>
      <c r="C1205" s="334" t="s">
        <v>5990</v>
      </c>
      <c r="D1205" s="335">
        <v>1.0000000000000001E-5</v>
      </c>
      <c r="E1205" s="319"/>
      <c r="F1205" s="319" t="str">
        <f>"Declarable at "&amp;D1205*100&amp;"% - CAS No. "&amp;Table237[[#This Row],[CAS]]&amp;", "&amp;Table237[[#This Row],[Descriptions]]</f>
        <v>Declarable at 0.001% - CAS No. 4813-57-4, 2-Propenoic acid, octadecyl ester</v>
      </c>
    </row>
    <row r="1206" spans="1:6" ht="114.75">
      <c r="A1206" s="333" t="s">
        <v>1984</v>
      </c>
      <c r="B1206" s="334" t="s">
        <v>5997</v>
      </c>
      <c r="C1206" s="334" t="s">
        <v>5990</v>
      </c>
      <c r="D1206" s="335">
        <v>1.0000000000000001E-5</v>
      </c>
      <c r="E1206" s="319"/>
      <c r="F1206" s="319" t="str">
        <f>"Declarable at "&amp;D1206*100&amp;"% - CAS No. "&amp;Table237[[#This Row],[CAS]]&amp;", "&amp;Table237[[#This Row],[Descriptions]]</f>
        <v>Declarable at 0.001% - CAS No. 1078712-88-5, Thiols, C4-20, .gamma.-.omega.-perfluoro, telomers with acrylamide and acrylic acid, sodium salts.</v>
      </c>
    </row>
    <row r="1207" spans="1:6" ht="114.75">
      <c r="A1207" s="333" t="s">
        <v>1985</v>
      </c>
      <c r="B1207" s="334" t="s">
        <v>5998</v>
      </c>
      <c r="C1207" s="334" t="s">
        <v>5990</v>
      </c>
      <c r="D1207" s="335">
        <v>1.0000000000000001E-5</v>
      </c>
      <c r="E1207" s="319"/>
      <c r="F1207" s="319" t="str">
        <f>"Declarable at "&amp;D1207*100&amp;"% - CAS No. "&amp;Table237[[#This Row],[CAS]]&amp;", "&amp;Table237[[#This Row],[Descriptions]]</f>
        <v>Declarable at 0.001% - CAS No. 1078715-61-3, 1-Propanaminium, 3-amino-N-(carboxymethyl)-N,N-dimethyl-, N-[2-[(.gamma.-.omega.-perfluoro-C4-20-a lkyl)thio]acetyl] derivs., inner salts.</v>
      </c>
    </row>
    <row r="1208" spans="1:6" ht="114.75">
      <c r="A1208" s="333" t="s">
        <v>2030</v>
      </c>
      <c r="B1208" s="334" t="s">
        <v>5999</v>
      </c>
      <c r="C1208" s="334" t="s">
        <v>5990</v>
      </c>
      <c r="D1208" s="335">
        <v>1.0000000000000001E-5</v>
      </c>
      <c r="E1208" s="319"/>
      <c r="F1208" s="319" t="str">
        <f>"Declarable at "&amp;D1208*100&amp;"% - CAS No. "&amp;Table237[[#This Row],[CAS]]&amp;", "&amp;Table237[[#This Row],[Descriptions]]</f>
        <v>Declarable at 0.001% - CAS No. 116984-14-6, Copolymer made by a mix where some are PFOA precursors</v>
      </c>
    </row>
    <row r="1209" spans="1:6" ht="114.75">
      <c r="A1209" s="333" t="s">
        <v>2096</v>
      </c>
      <c r="B1209" s="334" t="s">
        <v>6936</v>
      </c>
      <c r="C1209" s="334" t="s">
        <v>5990</v>
      </c>
      <c r="D1209" s="335">
        <v>1.0000000000000001E-5</v>
      </c>
      <c r="E1209" s="319"/>
      <c r="F1209" s="319" t="str">
        <f>"Declarable at "&amp;D1209*100&amp;"% - CAS No. "&amp;Table237[[#This Row],[CAS]]&amp;", "&amp;Table237[[#This Row],[Descriptions]]</f>
        <v>Declarable at 0.001% - CAS No. 125476-71-3, Silicic acid (H4 SiO4), sodium salt (1:2), reaction products with chlorotrimethylsilane and 3,3,4,4,5,5,6,6,7,7,8,8,9,9,10,10,10-heptadecafluoro-1-decanol.</v>
      </c>
    </row>
    <row r="1210" spans="1:6" ht="114.75">
      <c r="A1210" s="333" t="s">
        <v>2158</v>
      </c>
      <c r="B1210" s="334" t="s">
        <v>6000</v>
      </c>
      <c r="C1210" s="334" t="s">
        <v>5990</v>
      </c>
      <c r="D1210" s="335">
        <v>1.0000000000000001E-5</v>
      </c>
      <c r="E1210" s="319"/>
      <c r="F1210" s="319" t="str">
        <f>"Declarable at "&amp;D1210*100&amp;"% - CAS No. "&amp;Table237[[#This Row],[CAS]]&amp;", "&amp;Table237[[#This Row],[Descriptions]]</f>
        <v>Declarable at 0.001% - CAS No. 133921-38-7, C19 PFCA</v>
      </c>
    </row>
    <row r="1211" spans="1:6" ht="114.75">
      <c r="A1211" s="333" t="s">
        <v>2241</v>
      </c>
      <c r="B1211" s="334" t="s">
        <v>6001</v>
      </c>
      <c r="C1211" s="334" t="s">
        <v>5990</v>
      </c>
      <c r="D1211" s="335">
        <v>1.0000000000000001E-5</v>
      </c>
      <c r="E1211" s="319"/>
      <c r="F1211" s="319" t="str">
        <f>"Declarable at "&amp;D1211*100&amp;"% - CAS No. "&amp;Table237[[#This Row],[CAS]]&amp;", "&amp;Table237[[#This Row],[Descriptions]]</f>
        <v>Declarable at 0.001% - CAS No. 141074-63-7, C15 PFCA</v>
      </c>
    </row>
    <row r="1212" spans="1:6" ht="114.75">
      <c r="A1212" s="333" t="s">
        <v>2269</v>
      </c>
      <c r="B1212" s="334" t="s">
        <v>6002</v>
      </c>
      <c r="C1212" s="334" t="s">
        <v>5990</v>
      </c>
      <c r="D1212" s="335">
        <v>1.0000000000000001E-5</v>
      </c>
      <c r="E1212" s="319"/>
      <c r="F1212" s="319" t="str">
        <f>"Declarable at "&amp;D1212*100&amp;"% - CAS No. "&amp;Table237[[#This Row],[CAS]]&amp;", "&amp;Table237[[#This Row],[Descriptions]]</f>
        <v>Declarable at 0.001% - CAS No. 148240-85-1, 1,3-Propanediol, 2,2-bis(.gamma.-.omega.-perfluoro-C4-10-alkyl)thiomethyl derivs., phosphates, ammonium salts</v>
      </c>
    </row>
    <row r="1213" spans="1:6" ht="114.75">
      <c r="A1213" s="333" t="s">
        <v>2270</v>
      </c>
      <c r="B1213" s="334" t="s">
        <v>6003</v>
      </c>
      <c r="C1213" s="334" t="s">
        <v>5990</v>
      </c>
      <c r="D1213" s="335">
        <v>1.0000000000000001E-5</v>
      </c>
      <c r="E1213" s="319"/>
      <c r="F1213" s="319" t="str">
        <f>"Declarable at "&amp;D1213*100&amp;"% - CAS No. "&amp;Table237[[#This Row],[CAS]]&amp;", "&amp;Table237[[#This Row],[Descriptions]]</f>
        <v>Declarable at 0.001% - CAS No. 148240-87-3, 1,3-Propanediol, 2,2-bis(.gamma.-.omega.-perfluoro-C6-12-alkyl)thiomethyl derivs., phosphates, ammonium salts</v>
      </c>
    </row>
    <row r="1214" spans="1:6" ht="114.75">
      <c r="A1214" s="333" t="s">
        <v>2271</v>
      </c>
      <c r="B1214" s="334"/>
      <c r="C1214" s="334" t="s">
        <v>5990</v>
      </c>
      <c r="D1214" s="335">
        <v>1.0000000000000001E-5</v>
      </c>
      <c r="E1214" s="319"/>
      <c r="F1214" s="319" t="str">
        <f>"Declarable at "&amp;D1214*100&amp;"% - CAS No. "&amp;Table237[[#This Row],[CAS]]&amp;", "&amp;Table237[[#This Row],[Descriptions]]</f>
        <v xml:space="preserve">Declarable at 0.001% - CAS No. 148240-89-5, </v>
      </c>
    </row>
    <row r="1215" spans="1:6" ht="114.75">
      <c r="A1215" s="333" t="s">
        <v>2328</v>
      </c>
      <c r="B1215" s="334" t="s">
        <v>6004</v>
      </c>
      <c r="C1215" s="334" t="s">
        <v>5990</v>
      </c>
      <c r="D1215" s="335">
        <v>1.0000000000000001E-5</v>
      </c>
      <c r="E1215" s="319"/>
      <c r="F1215" s="319" t="str">
        <f>"Declarable at "&amp;D1215*100&amp;"% - CAS No. "&amp;Table237[[#This Row],[CAS]]&amp;", "&amp;Table237[[#This Row],[Descriptions]]</f>
        <v>Declarable at 0.001% - CAS No. 16517-11-6, C18 PFCA</v>
      </c>
    </row>
    <row r="1216" spans="1:6" ht="114.75">
      <c r="A1216" s="333" t="s">
        <v>2351</v>
      </c>
      <c r="B1216" s="334" t="s">
        <v>6005</v>
      </c>
      <c r="C1216" s="334" t="s">
        <v>5990</v>
      </c>
      <c r="D1216" s="335">
        <v>1.0000000000000001E-5</v>
      </c>
      <c r="E1216" s="319"/>
      <c r="F1216" s="319" t="str">
        <f>"Declarable at "&amp;D1216*100&amp;"% - CAS No. "&amp;Table237[[#This Row],[CAS]]&amp;", "&amp;Table237[[#This Row],[Descriptions]]</f>
        <v>Declarable at 0.001% - CAS No. 1763-23-1, Perfluorooctane sulfonic acid</v>
      </c>
    </row>
    <row r="1217" spans="1:6" ht="114.75">
      <c r="A1217" s="333" t="s">
        <v>2353</v>
      </c>
      <c r="B1217" s="334" t="s">
        <v>6006</v>
      </c>
      <c r="C1217" s="334" t="s">
        <v>5990</v>
      </c>
      <c r="D1217" s="335">
        <v>1.0000000000000001E-5</v>
      </c>
      <c r="E1217" s="319"/>
      <c r="F1217" s="319" t="str">
        <f>"Declarable at "&amp;D1217*100&amp;"% - CAS No. "&amp;Table237[[#This Row],[CAS]]&amp;", "&amp;Table237[[#This Row],[Descriptions]]</f>
        <v>Declarable at 0.001% - CAS No. 17741-60-5, 2-Propenoic acid, 3,3,4,4,5,5,6,6,7,7,8,8,9,9,10,10,11,11, 12,12,12-heneicosafluorododecyl ester.</v>
      </c>
    </row>
    <row r="1218" spans="1:6" ht="114.75">
      <c r="A1218" s="333" t="s">
        <v>2362</v>
      </c>
      <c r="B1218" s="334"/>
      <c r="C1218" s="334" t="s">
        <v>5990</v>
      </c>
      <c r="D1218" s="335">
        <v>1.0000000000000001E-5</v>
      </c>
      <c r="E1218" s="319"/>
      <c r="F1218" s="319" t="str">
        <f>"Declarable at "&amp;D1218*100&amp;"% - CAS No. "&amp;Table237[[#This Row],[CAS]]&amp;", "&amp;Table237[[#This Row],[Descriptions]]</f>
        <v xml:space="preserve">Declarable at 0.001% - CAS No. 183146-60-3, </v>
      </c>
    </row>
    <row r="1219" spans="1:6" ht="114.75">
      <c r="A1219" s="333" t="s">
        <v>2388</v>
      </c>
      <c r="B1219" s="334" t="s">
        <v>6007</v>
      </c>
      <c r="C1219" s="334" t="s">
        <v>5990</v>
      </c>
      <c r="D1219" s="335">
        <v>1.0000000000000001E-5</v>
      </c>
      <c r="E1219" s="319"/>
      <c r="F1219" s="319" t="str">
        <f>"Declarable at "&amp;D1219*100&amp;"% - CAS No. "&amp;Table237[[#This Row],[CAS]]&amp;", "&amp;Table237[[#This Row],[Descriptions]]</f>
        <v>Declarable at 0.001% - CAS No. 1996-88-9, 8:2 Fluorotelomer methacrylate</v>
      </c>
    </row>
    <row r="1220" spans="1:6" ht="114.75">
      <c r="A1220" s="333" t="s">
        <v>2396</v>
      </c>
      <c r="B1220" s="334" t="s">
        <v>6008</v>
      </c>
      <c r="C1220" s="334" t="s">
        <v>5990</v>
      </c>
      <c r="D1220" s="335">
        <v>1.0000000000000001E-5</v>
      </c>
      <c r="E1220" s="319"/>
      <c r="F1220" s="319" t="str">
        <f>"Declarable at "&amp;D1220*100&amp;"% - CAS No. "&amp;Table237[[#This Row],[CAS]]&amp;", "&amp;Table237[[#This Row],[Descriptions]]</f>
        <v>Declarable at 0.001% - CAS No. 2043-53-0, 1,1,1,2,2,3,3,4,4,5,5,6,6,7,7,8,8-Heptadecafluoro-10-iododecane</v>
      </c>
    </row>
    <row r="1221" spans="1:6" ht="114.75">
      <c r="A1221" s="333" t="s">
        <v>2397</v>
      </c>
      <c r="B1221" s="334" t="s">
        <v>6009</v>
      </c>
      <c r="C1221" s="334" t="s">
        <v>5990</v>
      </c>
      <c r="D1221" s="335">
        <v>1.0000000000000001E-5</v>
      </c>
      <c r="E1221" s="319"/>
      <c r="F1221" s="319" t="str">
        <f>"Declarable at "&amp;D1221*100&amp;"% - CAS No. "&amp;Table237[[#This Row],[CAS]]&amp;", "&amp;Table237[[#This Row],[Descriptions]]</f>
        <v>Declarable at 0.001% - CAS No. 2043-54-1, Dodecane, 1,1,1,2,2,3,3,4,4,5,5,6,6,7,7,8,8,9,9,10,10-heneicosafluoro-12-iodo-.</v>
      </c>
    </row>
    <row r="1222" spans="1:6" ht="114.75">
      <c r="A1222" s="333" t="s">
        <v>2402</v>
      </c>
      <c r="B1222" s="334" t="s">
        <v>6010</v>
      </c>
      <c r="C1222" s="334" t="s">
        <v>5990</v>
      </c>
      <c r="D1222" s="335">
        <v>1.0000000000000001E-5</v>
      </c>
      <c r="E1222" s="319"/>
      <c r="F1222" s="319" t="str">
        <f>"Declarable at "&amp;D1222*100&amp;"% - CAS No. "&amp;Table237[[#This Row],[CAS]]&amp;", "&amp;Table237[[#This Row],[Descriptions]]</f>
        <v>Declarable at 0.001% - CAS No. 2058-94-8, Henicosafluoroundecanoic acid</v>
      </c>
    </row>
    <row r="1223" spans="1:6" ht="114.75">
      <c r="A1223" s="333" t="s">
        <v>2413</v>
      </c>
      <c r="B1223" s="334" t="s">
        <v>6011</v>
      </c>
      <c r="C1223" s="334" t="s">
        <v>5990</v>
      </c>
      <c r="D1223" s="335">
        <v>1.0000000000000001E-5</v>
      </c>
      <c r="E1223" s="319"/>
      <c r="F1223" s="319" t="str">
        <f>"Declarable at "&amp;D1223*100&amp;"% - CAS No. "&amp;Table237[[#This Row],[CAS]]&amp;", "&amp;Table237[[#This Row],[Descriptions]]</f>
        <v>Declarable at 0.001% - CAS No. 21049-39-8, Sodium salts of perfluorononan-1-oic-acid</v>
      </c>
    </row>
    <row r="1224" spans="1:6" ht="114.75">
      <c r="A1224" s="333" t="s">
        <v>2418</v>
      </c>
      <c r="B1224" s="334" t="s">
        <v>6012</v>
      </c>
      <c r="C1224" s="334" t="s">
        <v>5990</v>
      </c>
      <c r="D1224" s="335">
        <v>1.0000000000000001E-5</v>
      </c>
      <c r="E1224" s="319"/>
      <c r="F1224" s="319" t="str">
        <f>"Declarable at "&amp;D1224*100&amp;"% - CAS No. "&amp;Table237[[#This Row],[CAS]]&amp;", "&amp;Table237[[#This Row],[Descriptions]]</f>
        <v>Declarable at 0.001% - CAS No. 21652-58-4, 8:2 Fluorotelomer olefin</v>
      </c>
    </row>
    <row r="1225" spans="1:6" ht="114.75">
      <c r="A1225" s="333" t="s">
        <v>2444</v>
      </c>
      <c r="B1225" s="334" t="s">
        <v>6013</v>
      </c>
      <c r="C1225" s="334" t="s">
        <v>5990</v>
      </c>
      <c r="D1225" s="335">
        <v>1.0000000000000001E-5</v>
      </c>
      <c r="E1225" s="319"/>
      <c r="F1225" s="319" t="str">
        <f>"Declarable at "&amp;D1225*100&amp;"% - CAS No. "&amp;Table237[[#This Row],[CAS]]&amp;", "&amp;Table237[[#This Row],[Descriptions]]</f>
        <v>Declarable at 0.001% - CAS No. 2395-00-8, Perfluorooctanoic Acid potassium salt</v>
      </c>
    </row>
    <row r="1226" spans="1:6" ht="114.75">
      <c r="A1226" s="333" t="s">
        <v>2447</v>
      </c>
      <c r="B1226" s="334" t="s">
        <v>6008</v>
      </c>
      <c r="C1226" s="334" t="s">
        <v>5990</v>
      </c>
      <c r="D1226" s="335">
        <v>1.0000000000000001E-5</v>
      </c>
      <c r="E1226" s="319"/>
      <c r="F1226" s="319" t="str">
        <f>"Declarable at "&amp;D1226*100&amp;"% - CAS No. "&amp;Table237[[#This Row],[CAS]]&amp;", "&amp;Table237[[#This Row],[Descriptions]]</f>
        <v>Declarable at 0.001% - CAS No. 24216-05-5, 1,1,1,2,2,3,3,4,4,5,5,6,6,7,7,8,8-Heptadecafluoro-10-iododecane</v>
      </c>
    </row>
    <row r="1227" spans="1:6" ht="114.75">
      <c r="A1227" s="333" t="s">
        <v>2456</v>
      </c>
      <c r="B1227" s="334" t="s">
        <v>6014</v>
      </c>
      <c r="C1227" s="334" t="s">
        <v>5990</v>
      </c>
      <c r="D1227" s="335">
        <v>1.0000000000000001E-5</v>
      </c>
      <c r="E1227" s="319"/>
      <c r="F1227" s="319" t="str">
        <f>"Declarable at "&amp;D1227*100&amp;"% - CAS No. "&amp;Table237[[#This Row],[CAS]]&amp;", "&amp;Table237[[#This Row],[Descriptions]]</f>
        <v>Declarable at 0.001% - CAS No. 251099-16-8, didecyldimethylammonium perfluorooctane sulfonate</v>
      </c>
    </row>
    <row r="1228" spans="1:6" ht="114.75">
      <c r="A1228" s="333" t="s">
        <v>2508</v>
      </c>
      <c r="B1228" s="334" t="s">
        <v>6015</v>
      </c>
      <c r="C1228" s="334" t="s">
        <v>5990</v>
      </c>
      <c r="D1228" s="335">
        <v>1.0000000000000001E-5</v>
      </c>
      <c r="E1228" s="319"/>
      <c r="F1228" s="319" t="str">
        <f>"Declarable at "&amp;D1228*100&amp;"% - CAS No. "&amp;Table237[[#This Row],[CAS]]&amp;", "&amp;Table237[[#This Row],[Descriptions]]</f>
        <v>Declarable at 0.001% - CAS No. 27854-31-5, Decanoic acid, 3,3,4,4,5,5,6,6,7,7,8,8,9,9,10,10,10-heptadecafluoro-</v>
      </c>
    </row>
    <row r="1229" spans="1:6" ht="114.75">
      <c r="A1229" s="333" t="s">
        <v>2510</v>
      </c>
      <c r="B1229" s="334" t="s">
        <v>6016</v>
      </c>
      <c r="C1229" s="334" t="s">
        <v>5990</v>
      </c>
      <c r="D1229" s="335">
        <v>1.0000000000000001E-5</v>
      </c>
      <c r="E1229" s="319"/>
      <c r="F1229" s="319" t="str">
        <f>"Declarable at "&amp;D1229*100&amp;"% - CAS No. "&amp;Table237[[#This Row],[CAS]]&amp;", "&amp;Table237[[#This Row],[Descriptions]]</f>
        <v>Declarable at 0.001% - CAS No. 27905-45-9, 8:2 Fluorotelomer acrylates</v>
      </c>
    </row>
    <row r="1230" spans="1:6" ht="114.75">
      <c r="A1230" s="333" t="s">
        <v>2513</v>
      </c>
      <c r="B1230" s="334" t="s">
        <v>6017</v>
      </c>
      <c r="C1230" s="334" t="s">
        <v>5990</v>
      </c>
      <c r="D1230" s="335">
        <v>1.0000000000000001E-5</v>
      </c>
      <c r="E1230" s="319"/>
      <c r="F1230" s="319" t="str">
        <f>"Declarable at "&amp;D1230*100&amp;"% - CAS No. "&amp;Table237[[#This Row],[CAS]]&amp;", "&amp;Table237[[#This Row],[Descriptions]]</f>
        <v>Declarable at 0.001% - CAS No. 2795-39-3, potassium perfluorooctane sulfonate</v>
      </c>
    </row>
    <row r="1231" spans="1:6" ht="114.75">
      <c r="A1231" s="333" t="s">
        <v>2522</v>
      </c>
      <c r="B1231" s="334" t="s">
        <v>6018</v>
      </c>
      <c r="C1231" s="334" t="s">
        <v>5990</v>
      </c>
      <c r="D1231" s="335">
        <v>1.0000000000000001E-5</v>
      </c>
      <c r="E1231" s="319"/>
      <c r="F1231" s="319" t="str">
        <f>"Declarable at "&amp;D1231*100&amp;"% - CAS No. "&amp;Table237[[#This Row],[CAS]]&amp;", "&amp;Table237[[#This Row],[Descriptions]]</f>
        <v>Declarable at 0.001% - CAS No. 29081-56-9, ammonium perfluorooctane sulfonate</v>
      </c>
    </row>
    <row r="1232" spans="1:6" ht="114.75">
      <c r="A1232" s="333" t="s">
        <v>2527</v>
      </c>
      <c r="B1232" s="334" t="s">
        <v>6019</v>
      </c>
      <c r="C1232" s="334" t="s">
        <v>5990</v>
      </c>
      <c r="D1232" s="335">
        <v>1.0000000000000001E-5</v>
      </c>
      <c r="E1232" s="319"/>
      <c r="F1232" s="319" t="str">
        <f>"Declarable at "&amp;D1232*100&amp;"% - CAS No. "&amp;Table237[[#This Row],[CAS]]&amp;", "&amp;Table237[[#This Row],[Descriptions]]</f>
        <v>Declarable at 0.001% - CAS No. 29457-72-5, lithium perfluorooctane sulfonate</v>
      </c>
    </row>
    <row r="1233" spans="1:6" ht="114.75">
      <c r="A1233" s="333" t="s">
        <v>2535</v>
      </c>
      <c r="B1233" s="334" t="s">
        <v>6020</v>
      </c>
      <c r="C1233" s="334" t="s">
        <v>5990</v>
      </c>
      <c r="D1233" s="335">
        <v>1.0000000000000001E-5</v>
      </c>
      <c r="E1233" s="319"/>
      <c r="F1233" s="319" t="str">
        <f>"Declarable at "&amp;D1233*100&amp;"% - CAS No. "&amp;Table237[[#This Row],[CAS]]&amp;", "&amp;Table237[[#This Row],[Descriptions]]</f>
        <v>Declarable at 0.001% - CAS No. 30046-31-2, Tetradecane, 1,1,1,2,2,3,3,4,4,5,5,6,6,7,7,8,8,9,9,10,10,11,11,12,12-pentacosafluoro-14-iodo-.</v>
      </c>
    </row>
    <row r="1234" spans="1:6" ht="114.75">
      <c r="A1234" s="333" t="s">
        <v>2542</v>
      </c>
      <c r="B1234" s="334" t="s">
        <v>6021</v>
      </c>
      <c r="C1234" s="334" t="s">
        <v>5990</v>
      </c>
      <c r="D1234" s="335">
        <v>1.0000000000000001E-5</v>
      </c>
      <c r="E1234" s="319"/>
      <c r="F1234" s="319" t="str">
        <f>"Declarable at "&amp;D1234*100&amp;"% - CAS No. "&amp;Table237[[#This Row],[CAS]]&amp;", "&amp;Table237[[#This Row],[Descriptions]]</f>
        <v>Declarable at 0.001% - CAS No. 307-35-7, perfluorooctane sulfonyl fluoride</v>
      </c>
    </row>
    <row r="1235" spans="1:6" ht="114.75">
      <c r="A1235" s="333" t="s">
        <v>2543</v>
      </c>
      <c r="B1235" s="334" t="s">
        <v>6022</v>
      </c>
      <c r="C1235" s="334" t="s">
        <v>5990</v>
      </c>
      <c r="D1235" s="335">
        <v>1.0000000000000001E-5</v>
      </c>
      <c r="E1235" s="319"/>
      <c r="F1235" s="319" t="str">
        <f>"Declarable at "&amp;D1235*100&amp;"% - CAS No. "&amp;Table237[[#This Row],[CAS]]&amp;", "&amp;Table237[[#This Row],[Descriptions]]</f>
        <v>Declarable at 0.001% - CAS No. 307-55-1, Tricosafluorododecanoic acid</v>
      </c>
    </row>
    <row r="1236" spans="1:6" ht="114.75">
      <c r="A1236" s="333" t="s">
        <v>2549</v>
      </c>
      <c r="B1236" s="334" t="s">
        <v>6023</v>
      </c>
      <c r="C1236" s="334" t="s">
        <v>5990</v>
      </c>
      <c r="D1236" s="335">
        <v>1.0000000000000001E-5</v>
      </c>
      <c r="E1236" s="319"/>
      <c r="F1236" s="319" t="str">
        <f>"Declarable at "&amp;D1236*100&amp;"% - CAS No. "&amp;Table237[[#This Row],[CAS]]&amp;", "&amp;Table237[[#This Row],[Descriptions]]</f>
        <v>Declarable at 0.001% - CAS No. 3102-79-2, Perfluorodecyldichloromethylsilane</v>
      </c>
    </row>
    <row r="1237" spans="1:6" ht="114.75">
      <c r="A1237" s="333" t="s">
        <v>2550</v>
      </c>
      <c r="B1237" s="334" t="s">
        <v>6024</v>
      </c>
      <c r="C1237" s="334" t="s">
        <v>5990</v>
      </c>
      <c r="D1237" s="335">
        <v>1.0000000000000001E-5</v>
      </c>
      <c r="E1237" s="319"/>
      <c r="F1237" s="319" t="str">
        <f>"Declarable at "&amp;D1237*100&amp;"% - CAS No. "&amp;Table237[[#This Row],[CAS]]&amp;", "&amp;Table237[[#This Row],[Descriptions]]</f>
        <v>Declarable at 0.001% - CAS No. 3108-24-5, Pentadecafluoro-octanoic
acid ethyl ester</v>
      </c>
    </row>
    <row r="1238" spans="1:6" ht="114.75">
      <c r="A1238" s="333" t="s">
        <v>2551</v>
      </c>
      <c r="B1238" s="334" t="s">
        <v>6025</v>
      </c>
      <c r="C1238" s="334" t="s">
        <v>5990</v>
      </c>
      <c r="D1238" s="335">
        <v>1.0000000000000001E-5</v>
      </c>
      <c r="E1238" s="319"/>
      <c r="F1238" s="319" t="str">
        <f>"Declarable at "&amp;D1238*100&amp;"% - CAS No. "&amp;Table237[[#This Row],[CAS]]&amp;", "&amp;Table237[[#This Row],[Descriptions]]</f>
        <v>Declarable at 0.001% - CAS No. 3108-42-7, C10-PFCA and its sodium and ammonium salts</v>
      </c>
    </row>
    <row r="1239" spans="1:6" ht="114.75">
      <c r="A1239" s="333" t="s">
        <v>2569</v>
      </c>
      <c r="B1239" s="334" t="s">
        <v>6026</v>
      </c>
      <c r="C1239" s="334" t="s">
        <v>5990</v>
      </c>
      <c r="D1239" s="335">
        <v>1.0000000000000001E-5</v>
      </c>
      <c r="E1239" s="319"/>
      <c r="F1239" s="319" t="str">
        <f>"Declarable at "&amp;D1239*100&amp;"% - CAS No. "&amp;Table237[[#This Row],[CAS]]&amp;", "&amp;Table237[[#This Row],[Descriptions]]</f>
        <v>Declarable at 0.001% - CAS No. 325459-92-5, Tris[4-(3,3,4,4,5,5,6,6,7,7,8,8,9,9,10,10,10-heptadecafluorodecyl)phenyl]phosphine</v>
      </c>
    </row>
    <row r="1240" spans="1:6" ht="114.75">
      <c r="A1240" s="333" t="s">
        <v>2571</v>
      </c>
      <c r="B1240" s="334" t="s">
        <v>6027</v>
      </c>
      <c r="C1240" s="334" t="s">
        <v>5990</v>
      </c>
      <c r="D1240" s="335">
        <v>1.0000000000000001E-5</v>
      </c>
      <c r="E1240" s="319"/>
      <c r="F1240" s="319" t="str">
        <f>"Declarable at "&amp;D1240*100&amp;"% - CAS No. "&amp;Table237[[#This Row],[CAS]]&amp;", "&amp;Table237[[#This Row],[Descriptions]]</f>
        <v>Declarable at 0.001% - CAS No. 326475-46-1, bis[tris(4-(3,3,4,4,5,5,6,6,7,7,8,8,9,9,10,10,10-heptadecafluorodecyl)phenyl)phosphine]palladium(ii) dichloride</v>
      </c>
    </row>
    <row r="1241" spans="1:6" ht="114.75">
      <c r="A1241" s="333" t="s">
        <v>2581</v>
      </c>
      <c r="B1241" s="334" t="s">
        <v>6028</v>
      </c>
      <c r="C1241" s="334" t="s">
        <v>5990</v>
      </c>
      <c r="D1241" s="335">
        <v>1.0000000000000001E-5</v>
      </c>
      <c r="E1241" s="319"/>
      <c r="F1241" s="319" t="str">
        <f>"Declarable at "&amp;D1241*100&amp;"% - CAS No. "&amp;Table237[[#This Row],[CAS]]&amp;", "&amp;Table237[[#This Row],[Descriptions]]</f>
        <v>Declarable at 0.001% - CAS No. 33496-48-9, Pentadecafluorooctanoic anhydride</v>
      </c>
    </row>
    <row r="1242" spans="1:6" ht="114.75">
      <c r="A1242" s="333" t="s">
        <v>2583</v>
      </c>
      <c r="B1242" s="334" t="s">
        <v>6029</v>
      </c>
      <c r="C1242" s="334" t="s">
        <v>5990</v>
      </c>
      <c r="D1242" s="335">
        <v>1.0000000000000001E-5</v>
      </c>
      <c r="E1242" s="319"/>
      <c r="F1242" s="319" t="str">
        <f>"Declarable at "&amp;D1242*100&amp;"% - CAS No. "&amp;Table237[[#This Row],[CAS]]&amp;", "&amp;Table237[[#This Row],[Descriptions]]</f>
        <v>Declarable at 0.001% - CAS No. 335-66-0, Pentadecafluoro-octanoyl
fluoride</v>
      </c>
    </row>
    <row r="1243" spans="1:6" ht="114.75">
      <c r="A1243" s="333" t="s">
        <v>2585</v>
      </c>
      <c r="B1243" s="334" t="s">
        <v>6030</v>
      </c>
      <c r="C1243" s="334" t="s">
        <v>5990</v>
      </c>
      <c r="D1243" s="335">
        <v>1.0000000000000001E-5</v>
      </c>
      <c r="E1243" s="319"/>
      <c r="F1243" s="319" t="str">
        <f>"Declarable at "&amp;D1243*100&amp;"% - CAS No. "&amp;Table237[[#This Row],[CAS]]&amp;", "&amp;Table237[[#This Row],[Descriptions]]</f>
        <v>Declarable at 0.001% - CAS No. 335-76-2, Nonadecafluorodecanoic acid</v>
      </c>
    </row>
    <row r="1244" spans="1:6" ht="114.75">
      <c r="A1244" s="333" t="s">
        <v>2586</v>
      </c>
      <c r="B1244" s="334" t="s">
        <v>6031</v>
      </c>
      <c r="C1244" s="334" t="s">
        <v>5990</v>
      </c>
      <c r="D1244" s="335">
        <v>1.0000000000000001E-5</v>
      </c>
      <c r="E1244" s="319"/>
      <c r="F1244" s="319" t="str">
        <f>"Declarable at "&amp;D1244*100&amp;"% - CAS No. "&amp;Table237[[#This Row],[CAS]]&amp;", "&amp;Table237[[#This Row],[Descriptions]]</f>
        <v>Declarable at 0.001% - CAS No. 335-93-3, Perfluorooctanoic Acid silver salt</v>
      </c>
    </row>
    <row r="1245" spans="1:6" ht="114.75">
      <c r="A1245" s="333" t="s">
        <v>2587</v>
      </c>
      <c r="B1245" s="334" t="s">
        <v>6032</v>
      </c>
      <c r="C1245" s="334" t="s">
        <v>5990</v>
      </c>
      <c r="D1245" s="335">
        <v>1.0000000000000001E-5</v>
      </c>
      <c r="E1245" s="319"/>
      <c r="F1245" s="319" t="str">
        <f>"Declarable at "&amp;D1245*100&amp;"% - CAS No. "&amp;Table237[[#This Row],[CAS]]&amp;", "&amp;Table237[[#This Row],[Descriptions]]</f>
        <v>Declarable at 0.001% - CAS No. 335-95-5, Perfluorooctanoic Acid sodium salt</v>
      </c>
    </row>
    <row r="1246" spans="1:6" ht="114.75">
      <c r="A1246" s="333" t="s">
        <v>2598</v>
      </c>
      <c r="B1246" s="334" t="s">
        <v>5999</v>
      </c>
      <c r="C1246" s="334" t="s">
        <v>5990</v>
      </c>
      <c r="D1246" s="335">
        <v>1.0000000000000001E-5</v>
      </c>
      <c r="E1246" s="319"/>
      <c r="F1246" s="319" t="str">
        <f>"Declarable at "&amp;D1246*100&amp;"% - CAS No. "&amp;Table237[[#This Row],[CAS]]&amp;", "&amp;Table237[[#This Row],[Descriptions]]</f>
        <v>Declarable at 0.001% - CAS No. 34362-49-7, Copolymer made by a mix where some are PFOA precursors</v>
      </c>
    </row>
    <row r="1247" spans="1:6" ht="114.75">
      <c r="A1247" s="333" t="s">
        <v>2599</v>
      </c>
      <c r="B1247" s="334" t="s">
        <v>5999</v>
      </c>
      <c r="C1247" s="334" t="s">
        <v>5990</v>
      </c>
      <c r="D1247" s="335">
        <v>1.0000000000000001E-5</v>
      </c>
      <c r="E1247" s="319"/>
      <c r="F1247" s="319" t="str">
        <f>"Declarable at "&amp;D1247*100&amp;"% - CAS No. "&amp;Table237[[#This Row],[CAS]]&amp;", "&amp;Table237[[#This Row],[Descriptions]]</f>
        <v>Declarable at 0.001% - CAS No. 34395-24-9, Copolymer made by a mix where some are PFOA precursors</v>
      </c>
    </row>
    <row r="1248" spans="1:6" ht="114.75">
      <c r="A1248" s="333" t="s">
        <v>2652</v>
      </c>
      <c r="B1248" s="334" t="s">
        <v>6033</v>
      </c>
      <c r="C1248" s="334" t="s">
        <v>5990</v>
      </c>
      <c r="D1248" s="335">
        <v>1.0000000000000001E-5</v>
      </c>
      <c r="E1248" s="319"/>
      <c r="F1248" s="319" t="str">
        <f>"Declarable at "&amp;D1248*100&amp;"% - CAS No. "&amp;Table237[[#This Row],[CAS]]&amp;", "&amp;Table237[[#This Row],[Descriptions]]</f>
        <v>Declarable at 0.001% - CAS No. 375-95-1, Perfluorononan-1-oic acid</v>
      </c>
    </row>
    <row r="1249" spans="1:6" ht="114.75">
      <c r="A1249" s="333" t="s">
        <v>2653</v>
      </c>
      <c r="B1249" s="334" t="s">
        <v>6034</v>
      </c>
      <c r="C1249" s="334" t="s">
        <v>5990</v>
      </c>
      <c r="D1249" s="335">
        <v>1.0000000000000001E-5</v>
      </c>
      <c r="E1249" s="319"/>
      <c r="F1249" s="319" t="str">
        <f>"Declarable at "&amp;D1249*100&amp;"% - CAS No. "&amp;Table237[[#This Row],[CAS]]&amp;", "&amp;Table237[[#This Row],[Descriptions]]</f>
        <v>Declarable at 0.001% - CAS No. 376-06-7, Heptacosafluorotetradecanoic acid</v>
      </c>
    </row>
    <row r="1250" spans="1:6" ht="114.75">
      <c r="A1250" s="333" t="s">
        <v>2654</v>
      </c>
      <c r="B1250" s="334" t="s">
        <v>6035</v>
      </c>
      <c r="C1250" s="334" t="s">
        <v>5990</v>
      </c>
      <c r="D1250" s="335">
        <v>1.0000000000000001E-5</v>
      </c>
      <c r="E1250" s="319"/>
      <c r="F1250" s="319" t="str">
        <f>"Declarable at "&amp;D1250*100&amp;"% - CAS No. "&amp;Table237[[#This Row],[CAS]]&amp;", "&amp;Table237[[#This Row],[Descriptions]]</f>
        <v>Declarable at 0.001% - CAS No. 376-27-2, Pentadecafluoro-octanoic
acid methyl ester</v>
      </c>
    </row>
    <row r="1251" spans="1:6" ht="114.75">
      <c r="A1251" s="333" t="s">
        <v>2659</v>
      </c>
      <c r="B1251" s="334" t="s">
        <v>6036</v>
      </c>
      <c r="C1251" s="334" t="s">
        <v>5990</v>
      </c>
      <c r="D1251" s="335">
        <v>1.0000000000000001E-5</v>
      </c>
      <c r="E1251" s="319"/>
      <c r="F1251" s="319" t="str">
        <f>"Declarable at "&amp;D1251*100&amp;"% - CAS No. "&amp;Table237[[#This Row],[CAS]]&amp;", "&amp;Table237[[#This Row],[Descriptions]]</f>
        <v>Declarable at 0.001% - CAS No. 3825-26-1, Ammonium pentadecafluorooctanoate (APFO)</v>
      </c>
    </row>
    <row r="1252" spans="1:6" ht="114.75">
      <c r="A1252" s="333" t="s">
        <v>2660</v>
      </c>
      <c r="B1252" s="334" t="s">
        <v>6025</v>
      </c>
      <c r="C1252" s="334" t="s">
        <v>5990</v>
      </c>
      <c r="D1252" s="335">
        <v>1.0000000000000001E-5</v>
      </c>
      <c r="E1252" s="319"/>
      <c r="F1252" s="319" t="str">
        <f>"Declarable at "&amp;D1252*100&amp;"% - CAS No. "&amp;Table237[[#This Row],[CAS]]&amp;", "&amp;Table237[[#This Row],[Descriptions]]</f>
        <v>Declarable at 0.001% - CAS No. 3830-45-3, C10-PFCA and its sodium and ammonium salts</v>
      </c>
    </row>
    <row r="1253" spans="1:6" ht="114.75">
      <c r="A1253" s="333" t="s">
        <v>2664</v>
      </c>
      <c r="B1253" s="334" t="s">
        <v>6037</v>
      </c>
      <c r="C1253" s="334" t="s">
        <v>5990</v>
      </c>
      <c r="D1253" s="335">
        <v>1.0000000000000001E-5</v>
      </c>
      <c r="E1253" s="319"/>
      <c r="F1253" s="319" t="str">
        <f>"Declarable at "&amp;D1253*100&amp;"% - CAS No. "&amp;Table237[[#This Row],[CAS]]&amp;", "&amp;Table237[[#This Row],[Descriptions]]</f>
        <v>Declarable at 0.001% - CAS No. 39186-68-0, Polyfluorinated Amides</v>
      </c>
    </row>
    <row r="1254" spans="1:6" ht="114.75">
      <c r="A1254" s="333" t="s">
        <v>2666</v>
      </c>
      <c r="B1254" s="334" t="s">
        <v>6038</v>
      </c>
      <c r="C1254" s="334" t="s">
        <v>5990</v>
      </c>
      <c r="D1254" s="335">
        <v>1.0000000000000001E-5</v>
      </c>
      <c r="E1254" s="319"/>
      <c r="F1254" s="319" t="str">
        <f>"Declarable at "&amp;D1254*100&amp;"% - CAS No. "&amp;Table237[[#This Row],[CAS]]&amp;", "&amp;Table237[[#This Row],[Descriptions]]</f>
        <v>Declarable at 0.001% - CAS No. 39239-77-5, 1-Tetradecanol, 3,3,4,4,5,5,6,6,7,7,8,8,9,9,10,10,11,11,12,12,13,13,14,14,14-pentacosafluoro-.</v>
      </c>
    </row>
    <row r="1255" spans="1:6" ht="114.75">
      <c r="A1255" s="333" t="s">
        <v>2671</v>
      </c>
      <c r="B1255" s="334" t="s">
        <v>6039</v>
      </c>
      <c r="C1255" s="334" t="s">
        <v>5990</v>
      </c>
      <c r="D1255" s="335">
        <v>1.0000000000000001E-5</v>
      </c>
      <c r="E1255" s="319"/>
      <c r="F1255" s="319" t="str">
        <f>"Declarable at "&amp;D1255*100&amp;"% - CAS No. "&amp;Table237[[#This Row],[CAS]]&amp;", "&amp;Table237[[#This Row],[Descriptions]]</f>
        <v>Declarable at 0.001% - CAS No. 40143-78-0, Perfluorooctyl phosphonic acid</v>
      </c>
    </row>
    <row r="1256" spans="1:6" ht="114.75">
      <c r="A1256" s="333" t="s">
        <v>2672</v>
      </c>
      <c r="B1256" s="334" t="s">
        <v>6040</v>
      </c>
      <c r="C1256" s="334" t="s">
        <v>5990</v>
      </c>
      <c r="D1256" s="335">
        <v>1.0000000000000001E-5</v>
      </c>
      <c r="E1256" s="319"/>
      <c r="F1256" s="319" t="str">
        <f>"Declarable at "&amp;D1256*100&amp;"% - CAS No. "&amp;Table237[[#This Row],[CAS]]&amp;", "&amp;Table237[[#This Row],[Descriptions]]</f>
        <v>Declarable at 0.001% - CAS No. 40143-79-1, Bis(perfluorooctyl) phosphinic acid</v>
      </c>
    </row>
    <row r="1257" spans="1:6" ht="114.75">
      <c r="A1257" s="333" t="s">
        <v>2680</v>
      </c>
      <c r="B1257" s="334" t="s">
        <v>6041</v>
      </c>
      <c r="C1257" s="334" t="s">
        <v>5990</v>
      </c>
      <c r="D1257" s="335">
        <v>1.0000000000000001E-5</v>
      </c>
      <c r="E1257" s="319"/>
      <c r="F1257" s="319" t="str">
        <f>"Declarable at "&amp;D1257*100&amp;"% - CAS No. "&amp;Table237[[#This Row],[CAS]]&amp;", "&amp;Table237[[#This Row],[Descriptions]]</f>
        <v>Declarable at 0.001% - CAS No. 41358-63-8, N-[3-[bis(2-hydroxyethyl)amino]propyl]-2,2,3,3,4,4,5,5,6,6,7,7,8,8,8-pentadecafluorooctanamide</v>
      </c>
    </row>
    <row r="1258" spans="1:6" ht="114.75">
      <c r="A1258" s="333" t="s">
        <v>2682</v>
      </c>
      <c r="B1258" s="334" t="s">
        <v>6042</v>
      </c>
      <c r="C1258" s="334" t="s">
        <v>5990</v>
      </c>
      <c r="D1258" s="335">
        <v>1.0000000000000001E-5</v>
      </c>
      <c r="E1258" s="319"/>
      <c r="F1258" s="319" t="str">
        <f>"Declarable at "&amp;D1258*100&amp;"% - CAS No. "&amp;Table237[[#This Row],[CAS]]&amp;", "&amp;Table237[[#This Row],[Descriptions]]</f>
        <v>Declarable at 0.001% - CAS No. 4149-60-4, C9-PFCA and its sodium and ammonium salts</v>
      </c>
    </row>
    <row r="1259" spans="1:6" ht="114.75">
      <c r="A1259" s="333" t="s">
        <v>2733</v>
      </c>
      <c r="B1259" s="334"/>
      <c r="C1259" s="334" t="s">
        <v>5990</v>
      </c>
      <c r="D1259" s="335">
        <v>1.0000000000000001E-5</v>
      </c>
      <c r="E1259" s="319"/>
      <c r="F1259" s="319" t="str">
        <f>"Declarable at "&amp;D1259*100&amp;"% - CAS No. "&amp;Table237[[#This Row],[CAS]]&amp;", "&amp;Table237[[#This Row],[Descriptions]]</f>
        <v xml:space="preserve">Declarable at 0.001% - CAS No. 45285-51-6, </v>
      </c>
    </row>
    <row r="1260" spans="1:6" ht="114.75">
      <c r="A1260" s="333" t="s">
        <v>2768</v>
      </c>
      <c r="B1260" s="334" t="s">
        <v>6043</v>
      </c>
      <c r="C1260" s="334" t="s">
        <v>5990</v>
      </c>
      <c r="D1260" s="335">
        <v>1.0000000000000001E-5</v>
      </c>
      <c r="E1260" s="319"/>
      <c r="F1260" s="319" t="str">
        <f>"Declarable at "&amp;D1260*100&amp;"% - CAS No. "&amp;Table237[[#This Row],[CAS]]&amp;", "&amp;Table237[[#This Row],[Descriptions]]</f>
        <v>Declarable at 0.001% - CAS No. 507-63-1, Perfluorooctyl iodide</v>
      </c>
    </row>
    <row r="1261" spans="1:6" ht="114.75">
      <c r="A1261" s="333" t="s">
        <v>2798</v>
      </c>
      <c r="B1261" s="334" t="s">
        <v>6044</v>
      </c>
      <c r="C1261" s="334" t="s">
        <v>5990</v>
      </c>
      <c r="D1261" s="335">
        <v>1.0000000000000001E-5</v>
      </c>
      <c r="E1261" s="319"/>
      <c r="F1261" s="319" t="str">
        <f>"Declarable at "&amp;D1261*100&amp;"% - CAS No. "&amp;Table237[[#This Row],[CAS]]&amp;", "&amp;Table237[[#This Row],[Descriptions]]</f>
        <v>Declarable at 0.001% - CAS No. 53515-73-4, 2-Propenoic acid, 2-methyl-, 2,2,3,3,4,4,5,5,6,6,7,7,8,8,8-pentadecafluorooctyl ester, polymer</v>
      </c>
    </row>
    <row r="1262" spans="1:6" ht="114.75">
      <c r="A1262" s="333" t="s">
        <v>2799</v>
      </c>
      <c r="B1262" s="334" t="s">
        <v>6045</v>
      </c>
      <c r="C1262" s="334" t="s">
        <v>5990</v>
      </c>
      <c r="D1262" s="335">
        <v>1.0000000000000001E-5</v>
      </c>
      <c r="E1262" s="319"/>
      <c r="F1262" s="319" t="str">
        <f>"Declarable at "&amp;D1262*100&amp;"% - CAS No. "&amp;Table237[[#This Row],[CAS]]&amp;", "&amp;Table237[[#This Row],[Descriptions]]</f>
        <v>Declarable at 0.001% - CAS No. 53517-98-9, 1-Propanaminium,N,N,N-trimethyl-3-[(2,2,3,3,4,4,5,5,6,6,7,7,8,8,8-pentadecafluoro-1-oxooctyl)amino]-, chloride</v>
      </c>
    </row>
    <row r="1263" spans="1:6" ht="114.75">
      <c r="A1263" s="333" t="s">
        <v>2827</v>
      </c>
      <c r="B1263" s="334" t="s">
        <v>6046</v>
      </c>
      <c r="C1263" s="334" t="s">
        <v>5990</v>
      </c>
      <c r="D1263" s="335">
        <v>1.0000000000000001E-5</v>
      </c>
      <c r="E1263" s="319"/>
      <c r="F1263" s="319" t="str">
        <f>"Declarable at "&amp;D1263*100&amp;"% - CAS No. "&amp;Table237[[#This Row],[CAS]]&amp;", "&amp;Table237[[#This Row],[Descriptions]]</f>
        <v>Declarable at 0.001% - CAS No. 56773-42-3, tetraethylammonium perfluorooctane sulfonate</v>
      </c>
    </row>
    <row r="1264" spans="1:6" ht="114.75">
      <c r="A1264" s="333" t="s">
        <v>2837</v>
      </c>
      <c r="B1264" s="334" t="s">
        <v>6047</v>
      </c>
      <c r="C1264" s="334" t="s">
        <v>5990</v>
      </c>
      <c r="D1264" s="335">
        <v>1.0000000000000001E-5</v>
      </c>
      <c r="E1264" s="319"/>
      <c r="F1264" s="319" t="str">
        <f>"Declarable at "&amp;D1264*100&amp;"% - CAS No. "&amp;Table237[[#This Row],[CAS]]&amp;", "&amp;Table237[[#This Row],[Descriptions]]</f>
        <v>Declarable at 0.001% - CAS No. 57475-95-3, C17 PFCA</v>
      </c>
    </row>
    <row r="1265" spans="1:6" ht="114.75">
      <c r="A1265" s="333" t="s">
        <v>2839</v>
      </c>
      <c r="B1265" s="334" t="s">
        <v>6048</v>
      </c>
      <c r="C1265" s="334" t="s">
        <v>5990</v>
      </c>
      <c r="D1265" s="335">
        <v>1.0000000000000001E-5</v>
      </c>
      <c r="E1265" s="319"/>
      <c r="F1265" s="319" t="str">
        <f>"Declarable at "&amp;D1265*100&amp;"% - CAS No. "&amp;Table237[[#This Row],[CAS]]&amp;", "&amp;Table237[[#This Row],[Descriptions]]</f>
        <v>Declarable at 0.001% - CAS No. 57678-03-2, Fluorotelomer phosphate monoester</v>
      </c>
    </row>
    <row r="1266" spans="1:6" ht="114.75">
      <c r="A1266" s="333" t="s">
        <v>2891</v>
      </c>
      <c r="B1266" s="334" t="s">
        <v>6049</v>
      </c>
      <c r="C1266" s="334" t="s">
        <v>5990</v>
      </c>
      <c r="D1266" s="335">
        <v>1.0000000000000001E-5</v>
      </c>
      <c r="E1266" s="319"/>
      <c r="F1266" s="319" t="str">
        <f>"Declarable at "&amp;D1266*100&amp;"% - CAS No. "&amp;Table237[[#This Row],[CAS]]&amp;", "&amp;Table237[[#This Row],[Descriptions]]</f>
        <v>Declarable at 0.001% - CAS No. 60699-51-6, 1-Hexadecanol, 3,3,4,4,5,5,6,6,7,7,8,8,9,9,10,10,11,11,12,12,13,13,14,14,15,15,16,16,16-nonacosafluoro-.</v>
      </c>
    </row>
    <row r="1267" spans="1:6" ht="114.75">
      <c r="A1267" s="333" t="s">
        <v>2896</v>
      </c>
      <c r="B1267" s="334" t="s">
        <v>6040</v>
      </c>
      <c r="C1267" s="334" t="s">
        <v>5990</v>
      </c>
      <c r="D1267" s="335">
        <v>1.0000000000000001E-5</v>
      </c>
      <c r="E1267" s="319"/>
      <c r="F1267" s="319" t="str">
        <f>"Declarable at "&amp;D1267*100&amp;"% - CAS No. "&amp;Table237[[#This Row],[CAS]]&amp;", "&amp;Table237[[#This Row],[Descriptions]]</f>
        <v>Declarable at 0.001% - CAS No. 610800-34-5, Bis(perfluorooctyl) phosphinic acid</v>
      </c>
    </row>
    <row r="1268" spans="1:6" ht="114.75">
      <c r="A1268" s="333" t="s">
        <v>2947</v>
      </c>
      <c r="B1268" s="334" t="s">
        <v>6050</v>
      </c>
      <c r="C1268" s="334" t="s">
        <v>5990</v>
      </c>
      <c r="D1268" s="335">
        <v>1.0000000000000001E-5</v>
      </c>
      <c r="E1268" s="319"/>
      <c r="F1268" s="319" t="str">
        <f>"Declarable at "&amp;D1268*100&amp;"% - CAS No. "&amp;Table237[[#This Row],[CAS]]&amp;", "&amp;Table237[[#This Row],[Descriptions]]</f>
        <v>Declarable at 0.001% - CAS No. 65150-93-8, 1,1,2,2-Tetrahydroperfluorooctadecyl acrylate</v>
      </c>
    </row>
    <row r="1269" spans="1:6" ht="114.75">
      <c r="A1269" s="333" t="s">
        <v>2952</v>
      </c>
      <c r="B1269" s="334" t="s">
        <v>6051</v>
      </c>
      <c r="C1269" s="334" t="s">
        <v>5990</v>
      </c>
      <c r="D1269" s="335">
        <v>1.0000000000000001E-5</v>
      </c>
      <c r="E1269" s="319"/>
      <c r="F1269" s="319" t="str">
        <f>"Declarable at "&amp;D1269*100&amp;"% - CAS No. "&amp;Table237[[#This Row],[CAS]]&amp;", "&amp;Table237[[#This Row],[Descriptions]]</f>
        <v>Declarable at 0.001% - CAS No. 65510-55-6, Hexadecane, 1,1,1,2,2,3,3,4,4,5,5,6,6,7,7,8,8,9,9,10,10,11,11,12,12,13,13,14,14-nonacosafluoro-16-iodo-.</v>
      </c>
    </row>
    <row r="1270" spans="1:6" ht="114.75">
      <c r="A1270" s="333" t="s">
        <v>2953</v>
      </c>
      <c r="B1270" s="334" t="s">
        <v>6052</v>
      </c>
      <c r="C1270" s="334" t="s">
        <v>5990</v>
      </c>
      <c r="D1270" s="335">
        <v>1.0000000000000001E-5</v>
      </c>
      <c r="E1270" s="319"/>
      <c r="F1270" s="319" t="str">
        <f>"Declarable at "&amp;D1270*100&amp;"% - CAS No. "&amp;Table237[[#This Row],[CAS]]&amp;", "&amp;Table237[[#This Row],[Descriptions]]</f>
        <v>Declarable at 0.001% - CAS No. 65530-57-6, Poly(difluoromethylene), α-fluoro-ω-[2- [[2-(trimethylammonio)ethyl]thio]ethyl]-, methyl sulfate</v>
      </c>
    </row>
    <row r="1271" spans="1:6" ht="114.75">
      <c r="A1271" s="333" t="s">
        <v>2954</v>
      </c>
      <c r="B1271" s="334" t="s">
        <v>6053</v>
      </c>
      <c r="C1271" s="334" t="s">
        <v>5990</v>
      </c>
      <c r="D1271" s="335">
        <v>1.0000000000000001E-5</v>
      </c>
      <c r="E1271" s="319"/>
      <c r="F1271" s="319" t="str">
        <f>"Declarable at "&amp;D1271*100&amp;"% - CAS No. "&amp;Table237[[#This Row],[CAS]]&amp;", "&amp;Table237[[#This Row],[Descriptions]]</f>
        <v>Declarable at 0.001% - CAS No. 65530-61-2, Poly(difluoromethylene), alpha-fluoro-omega-(2-(phosphonooxy)ethyl)-</v>
      </c>
    </row>
    <row r="1272" spans="1:6" ht="114.75">
      <c r="A1272" s="333" t="s">
        <v>2955</v>
      </c>
      <c r="B1272" s="334" t="s">
        <v>6054</v>
      </c>
      <c r="C1272" s="334" t="s">
        <v>5990</v>
      </c>
      <c r="D1272" s="335">
        <v>1.0000000000000001E-5</v>
      </c>
      <c r="E1272" s="319"/>
      <c r="F1272" s="319" t="str">
        <f>"Declarable at "&amp;D1272*100&amp;"% - CAS No. "&amp;Table237[[#This Row],[CAS]]&amp;", "&amp;Table237[[#This Row],[Descriptions]]</f>
        <v>Declarable at 0.001% - CAS No. 65530-62-3, Poly(difluoromethylene), .alpha.,.alpha.-phosphinicobis(oxy-2,1-ethanediyl)bis.omega.-fluoro-</v>
      </c>
    </row>
    <row r="1273" spans="1:6" ht="114.75">
      <c r="A1273" s="333" t="s">
        <v>2972</v>
      </c>
      <c r="B1273" s="334" t="s">
        <v>6055</v>
      </c>
      <c r="C1273" s="334" t="s">
        <v>5990</v>
      </c>
      <c r="D1273" s="335">
        <v>1.0000000000000001E-5</v>
      </c>
      <c r="E1273" s="319"/>
      <c r="F1273" s="319" t="str">
        <f>"Declarable at "&amp;D1273*100&amp;"% - CAS No. "&amp;Table237[[#This Row],[CAS]]&amp;", "&amp;Table237[[#This Row],[Descriptions]]</f>
        <v>Declarable at 0.001% - CAS No. 678-39-7, 8:2 Fluorotelomer alcohols</v>
      </c>
    </row>
    <row r="1274" spans="1:6" ht="114.75">
      <c r="A1274" s="333" t="s">
        <v>2973</v>
      </c>
      <c r="B1274" s="334" t="s">
        <v>6056</v>
      </c>
      <c r="C1274" s="334" t="s">
        <v>5990</v>
      </c>
      <c r="D1274" s="335">
        <v>1.0000000000000001E-5</v>
      </c>
      <c r="E1274" s="319"/>
      <c r="F1274" s="319" t="str">
        <f>"Declarable at "&amp;D1274*100&amp;"% - CAS No. "&amp;Table237[[#This Row],[CAS]]&amp;", "&amp;Table237[[#This Row],[Descriptions]]</f>
        <v>Declarable at 0.001% - CAS No. 678-41-1, 8:2 Fluorotelomer phosphate diester</v>
      </c>
    </row>
    <row r="1275" spans="1:6" ht="114.75">
      <c r="A1275" s="333" t="s">
        <v>2978</v>
      </c>
      <c r="B1275" s="334" t="s">
        <v>6057</v>
      </c>
      <c r="C1275" s="334" t="s">
        <v>5990</v>
      </c>
      <c r="D1275" s="335">
        <v>1.0000000000000001E-5</v>
      </c>
      <c r="E1275" s="319"/>
      <c r="F1275" s="319" t="str">
        <f>"Declarable at "&amp;D1275*100&amp;"% - CAS No. "&amp;Table237[[#This Row],[CAS]]&amp;", "&amp;Table237[[#This Row],[Descriptions]]</f>
        <v>Declarable at 0.001% - CAS No. 67905-19-5, C16 PFCA</v>
      </c>
    </row>
    <row r="1276" spans="1:6" ht="114.75">
      <c r="A1276" s="333" t="s">
        <v>2985</v>
      </c>
      <c r="B1276" s="334" t="s">
        <v>6058</v>
      </c>
      <c r="C1276" s="334" t="s">
        <v>5990</v>
      </c>
      <c r="D1276" s="335">
        <v>1.0000000000000001E-5</v>
      </c>
      <c r="E1276" s="319"/>
      <c r="F1276" s="319" t="str">
        <f>"Declarable at "&amp;D1276*100&amp;"% - CAS No. "&amp;Table237[[#This Row],[CAS]]&amp;", "&amp;Table237[[#This Row],[Descriptions]]</f>
        <v>Declarable at 0.001% - CAS No. 68141-02-6, pentadecafluoro-, chromium(3+)</v>
      </c>
    </row>
    <row r="1277" spans="1:6" ht="114.75">
      <c r="A1277" s="333" t="s">
        <v>2989</v>
      </c>
      <c r="B1277" s="334" t="s">
        <v>6059</v>
      </c>
      <c r="C1277" s="334" t="s">
        <v>5990</v>
      </c>
      <c r="D1277" s="335">
        <v>1.0000000000000001E-5</v>
      </c>
      <c r="E1277" s="319"/>
      <c r="F1277" s="319" t="str">
        <f>"Declarable at "&amp;D1277*100&amp;"% - CAS No. "&amp;Table237[[#This Row],[CAS]]&amp;", "&amp;Table237[[#This Row],[Descriptions]]</f>
        <v>Declarable at 0.001% - CAS No. 68187-42-8, Propanamide, 3-((gamma-omega-perfluoro-C4-10-alkyl)thio) derivs.</v>
      </c>
    </row>
    <row r="1278" spans="1:6" ht="114.75">
      <c r="A1278" s="333" t="s">
        <v>2993</v>
      </c>
      <c r="B1278" s="334" t="s">
        <v>6060</v>
      </c>
      <c r="C1278" s="334" t="s">
        <v>5990</v>
      </c>
      <c r="D1278" s="335">
        <v>1.0000000000000001E-5</v>
      </c>
      <c r="E1278" s="319"/>
      <c r="F1278" s="319" t="str">
        <f>"Declarable at "&amp;D1278*100&amp;"% - CAS No. "&amp;Table237[[#This Row],[CAS]]&amp;", "&amp;Table237[[#This Row],[Descriptions]]</f>
        <v>Declarable at 0.001% - CAS No. 68310-12-3, C20 PFCA</v>
      </c>
    </row>
    <row r="1279" spans="1:6" ht="114.75">
      <c r="A1279" s="333" t="s">
        <v>2994</v>
      </c>
      <c r="B1279" s="334" t="s">
        <v>6061</v>
      </c>
      <c r="C1279" s="334" t="s">
        <v>5990</v>
      </c>
      <c r="D1279" s="335">
        <v>1.0000000000000001E-5</v>
      </c>
      <c r="E1279" s="319"/>
      <c r="F1279" s="319" t="str">
        <f>"Declarable at "&amp;D1279*100&amp;"% - CAS No. "&amp;Table237[[#This Row],[CAS]]&amp;", "&amp;Table237[[#This Row],[Descriptions]]</f>
        <v>Declarable at 0.001% - CAS No. 68333-92-6, Fatty acids, C7-13, perfluoro</v>
      </c>
    </row>
    <row r="1280" spans="1:6" ht="114.75">
      <c r="A1280" s="333" t="s">
        <v>2996</v>
      </c>
      <c r="B1280" s="334" t="s">
        <v>6062</v>
      </c>
      <c r="C1280" s="334" t="s">
        <v>5990</v>
      </c>
      <c r="D1280" s="335">
        <v>1.0000000000000001E-5</v>
      </c>
      <c r="E1280" s="319"/>
      <c r="F1280" s="319" t="str">
        <f>"Declarable at "&amp;D1280*100&amp;"% - CAS No. "&amp;Table237[[#This Row],[CAS]]&amp;", "&amp;Table237[[#This Row],[Descriptions]]</f>
        <v>Declarable at 0.001% - CAS No. 68391-08-2, Alcohols, C8-14, .gamma.-.omega.-perfluoro.</v>
      </c>
    </row>
    <row r="1281" spans="1:6" ht="114.75">
      <c r="A1281" s="333" t="s">
        <v>3038</v>
      </c>
      <c r="B1281" s="334" t="s">
        <v>6063</v>
      </c>
      <c r="C1281" s="334" t="s">
        <v>5990</v>
      </c>
      <c r="D1281" s="335">
        <v>1.0000000000000001E-5</v>
      </c>
      <c r="E1281" s="319"/>
      <c r="F1281" s="319" t="str">
        <f>"Declarable at "&amp;D1281*100&amp;"% - CAS No. "&amp;Table237[[#This Row],[CAS]]&amp;", "&amp;Table237[[#This Row],[Descriptions]]</f>
        <v>Declarable at 0.001% - CAS No. 69278-80-4, Fatty acids, C7-13, perfluoro, compds. with ethylamine</v>
      </c>
    </row>
    <row r="1282" spans="1:6" ht="114.75">
      <c r="A1282" s="333" t="s">
        <v>3043</v>
      </c>
      <c r="B1282" s="334" t="s">
        <v>6064</v>
      </c>
      <c r="C1282" s="334" t="s">
        <v>5990</v>
      </c>
      <c r="D1282" s="335">
        <v>1.0000000000000001E-5</v>
      </c>
      <c r="E1282" s="319"/>
      <c r="F1282" s="319" t="str">
        <f>"Declarable at "&amp;D1282*100&amp;"% - CAS No. "&amp;Table237[[#This Row],[CAS]]&amp;", "&amp;Table237[[#This Row],[Descriptions]]</f>
        <v>Declarable at 0.001% - CAS No. 70225-14-8, diethanolammonium perfluorooctane sulfonate</v>
      </c>
    </row>
    <row r="1283" spans="1:6" ht="114.75">
      <c r="A1283" s="333" t="s">
        <v>3055</v>
      </c>
      <c r="B1283" s="334" t="s">
        <v>6065</v>
      </c>
      <c r="C1283" s="334" t="s">
        <v>5990</v>
      </c>
      <c r="D1283" s="335">
        <v>1.0000000000000001E-5</v>
      </c>
      <c r="E1283" s="319"/>
      <c r="F1283" s="319" t="str">
        <f>"Declarable at "&amp;D1283*100&amp;"% - CAS No. "&amp;Table237[[#This Row],[CAS]]&amp;", "&amp;Table237[[#This Row],[Descriptions]]</f>
        <v>Declarable at 0.001% - CAS No. 70887-84-2, 2-Decenoic acid, 3,4,4,5,5,6,6,7,7,8,8,9,9,10,10,10-hexadecafluoro-</v>
      </c>
    </row>
    <row r="1284" spans="1:6" ht="114.75">
      <c r="A1284" s="333" t="s">
        <v>3057</v>
      </c>
      <c r="B1284" s="334" t="s">
        <v>6066</v>
      </c>
      <c r="C1284" s="334" t="s">
        <v>5990</v>
      </c>
      <c r="D1284" s="335">
        <v>1.0000000000000001E-5</v>
      </c>
      <c r="E1284" s="319"/>
      <c r="F1284" s="319" t="str">
        <f>"Declarable at "&amp;D1284*100&amp;"% - CAS No. "&amp;Table237[[#This Row],[CAS]]&amp;", "&amp;Table237[[#This Row],[Descriptions]]</f>
        <v>Declarable at 0.001% - CAS No. 70969-47-0, Thiols, C8-20, .gamma.-.omega.-perfluoro, telomers with acrylamide.</v>
      </c>
    </row>
    <row r="1285" spans="1:6" ht="114.75">
      <c r="A1285" s="333" t="s">
        <v>3064</v>
      </c>
      <c r="B1285" s="334" t="s">
        <v>6067</v>
      </c>
      <c r="C1285" s="334" t="s">
        <v>5990</v>
      </c>
      <c r="D1285" s="335">
        <v>1.0000000000000001E-5</v>
      </c>
      <c r="E1285" s="319"/>
      <c r="F1285" s="319" t="str">
        <f>"Declarable at "&amp;D1285*100&amp;"% - CAS No. "&amp;Table237[[#This Row],[CAS]]&amp;", "&amp;Table237[[#This Row],[Descriptions]]</f>
        <v>Declarable at 0.001% - CAS No. 71608-61-2, Pentanoic acid, 4,4-bis(.gamma.-.omega.-perfluoro-C8-20-alkyl)thio derivs</v>
      </c>
    </row>
    <row r="1286" spans="1:6" ht="114.75">
      <c r="A1286" s="333" t="s">
        <v>3073</v>
      </c>
      <c r="B1286" s="334" t="s">
        <v>6068</v>
      </c>
      <c r="C1286" s="334" t="s">
        <v>5990</v>
      </c>
      <c r="D1286" s="335">
        <v>1.0000000000000001E-5</v>
      </c>
      <c r="E1286" s="319"/>
      <c r="F1286" s="319" t="str">
        <f>"Declarable at "&amp;D1286*100&amp;"% - CAS No. "&amp;Table237[[#This Row],[CAS]]&amp;", "&amp;Table237[[#This Row],[Descriptions]]</f>
        <v>Declarable at 0.001% - CAS No. 72623-77-9, Fatty acids, C6-18, perfluoro, ammonium salts</v>
      </c>
    </row>
    <row r="1287" spans="1:6" ht="114.75">
      <c r="A1287" s="333" t="s">
        <v>3074</v>
      </c>
      <c r="B1287" s="334" t="s">
        <v>6069</v>
      </c>
      <c r="C1287" s="334" t="s">
        <v>5990</v>
      </c>
      <c r="D1287" s="335">
        <v>1.0000000000000001E-5</v>
      </c>
      <c r="E1287" s="319"/>
      <c r="F1287" s="319" t="str">
        <f>"Declarable at "&amp;D1287*100&amp;"% - CAS No. "&amp;Table237[[#This Row],[CAS]]&amp;", "&amp;Table237[[#This Row],[Descriptions]]</f>
        <v xml:space="preserve">Declarable at 0.001% - CAS No. 72629-94-8, Pentacosafluorotridecanoic acid </v>
      </c>
    </row>
    <row r="1288" spans="1:6" ht="114.75">
      <c r="A1288" s="333" t="s">
        <v>3076</v>
      </c>
      <c r="B1288" s="334" t="s">
        <v>6070</v>
      </c>
      <c r="C1288" s="334" t="s">
        <v>5990</v>
      </c>
      <c r="D1288" s="335">
        <v>1.0000000000000001E-5</v>
      </c>
      <c r="E1288" s="319"/>
      <c r="F1288" s="319" t="str">
        <f>"Declarable at "&amp;D1288*100&amp;"% - CAS No. "&amp;Table237[[#This Row],[CAS]]&amp;", "&amp;Table237[[#This Row],[Descriptions]]</f>
        <v>Declarable at 0.001% - CAS No. 72968-38-8, Carboxylic acids, C7-13, perfluoro, ammonium salts</v>
      </c>
    </row>
    <row r="1289" spans="1:6" ht="114.75">
      <c r="A1289" s="333" t="s">
        <v>3100</v>
      </c>
      <c r="B1289" s="334" t="s">
        <v>6071</v>
      </c>
      <c r="C1289" s="334" t="s">
        <v>5990</v>
      </c>
      <c r="D1289" s="335">
        <v>1.0000000000000001E-5</v>
      </c>
      <c r="E1289" s="319"/>
      <c r="F1289" s="319" t="str">
        <f>"Declarable at "&amp;D1289*100&amp;"% - CAS No. "&amp;Table237[[#This Row],[CAS]]&amp;", "&amp;Table237[[#This Row],[Descriptions]]</f>
        <v>Declarable at 0.001% - CAS No. 74612-30-9, Perfluorodecyldimethylchlorosilane</v>
      </c>
    </row>
    <row r="1290" spans="1:6" ht="114.75">
      <c r="A1290" s="333" t="s">
        <v>3191</v>
      </c>
      <c r="B1290" s="334" t="s">
        <v>6072</v>
      </c>
      <c r="C1290" s="334" t="s">
        <v>5990</v>
      </c>
      <c r="D1290" s="335">
        <v>1.0000000000000001E-5</v>
      </c>
      <c r="E1290" s="319"/>
      <c r="F1290" s="319" t="str">
        <f>"Declarable at "&amp;D1290*100&amp;"% - CAS No. "&amp;Table237[[#This Row],[CAS]]&amp;", "&amp;Table237[[#This Row],[Descriptions]]</f>
        <v>Declarable at 0.001% - CAS No. 80010-37-3, Poly(difluoromethylene), .alpha.-fluoro-.omega.-(2-sulfoethyl)-</v>
      </c>
    </row>
    <row r="1291" spans="1:6" ht="114.75">
      <c r="A1291" s="333" t="s">
        <v>3210</v>
      </c>
      <c r="B1291" s="334"/>
      <c r="C1291" s="334" t="s">
        <v>5990</v>
      </c>
      <c r="D1291" s="335">
        <v>1.0000000000000001E-5</v>
      </c>
      <c r="E1291" s="319"/>
      <c r="F1291" s="319" t="str">
        <f>"Declarable at "&amp;D1291*100&amp;"% - CAS No. "&amp;Table237[[#This Row],[CAS]]&amp;", "&amp;Table237[[#This Row],[Descriptions]]</f>
        <v xml:space="preserve">Declarable at 0.001% - CAS No. 82199-07-3, </v>
      </c>
    </row>
    <row r="1292" spans="1:6" ht="114.75">
      <c r="A1292" s="333" t="s">
        <v>3211</v>
      </c>
      <c r="B1292" s="334" t="s">
        <v>6073</v>
      </c>
      <c r="C1292" s="334" t="s">
        <v>5990</v>
      </c>
      <c r="D1292" s="335">
        <v>1.0000000000000001E-5</v>
      </c>
      <c r="E1292" s="319"/>
      <c r="F1292" s="319" t="str">
        <f>"Declarable at "&amp;D1292*100&amp;"% - CAS No. "&amp;Table237[[#This Row],[CAS]]&amp;", "&amp;Table237[[#This Row],[Descriptions]]</f>
        <v>Declarable at 0.001% - CAS No. 83048-65-1, Silane, (3,3,4,4,5,5,6,6,7,7,8,8,9,9,10,10,10-heptadecafluorodecyl)trimethoxy-</v>
      </c>
    </row>
    <row r="1293" spans="1:6" ht="114.75">
      <c r="A1293" s="333" t="s">
        <v>3218</v>
      </c>
      <c r="B1293" s="334" t="s">
        <v>6074</v>
      </c>
      <c r="C1293" s="334" t="s">
        <v>5990</v>
      </c>
      <c r="D1293" s="335">
        <v>1.0000000000000001E-5</v>
      </c>
      <c r="E1293" s="319"/>
      <c r="F1293" s="319" t="str">
        <f>"Declarable at "&amp;D1293*100&amp;"% - CAS No. "&amp;Table237[[#This Row],[CAS]]&amp;", "&amp;Table237[[#This Row],[Descriptions]]</f>
        <v>Declarable at 0.001% - CAS No. 84029-60-7, heptadecafluoro-1-[(2,2,3,3,4,4,5,5,6,6,7,7,8,8,8-pentadecafluorooctyl)oxy]nonene</v>
      </c>
    </row>
    <row r="1294" spans="1:6" ht="114.75">
      <c r="A1294" s="333" t="s">
        <v>3251</v>
      </c>
      <c r="B1294" s="334" t="s">
        <v>6075</v>
      </c>
      <c r="C1294" s="334" t="s">
        <v>5990</v>
      </c>
      <c r="D1294" s="335">
        <v>1.0000000000000001E-5</v>
      </c>
      <c r="E1294" s="319"/>
      <c r="F1294" s="319" t="str">
        <f>"Declarable at "&amp;D1294*100&amp;"% - CAS No. "&amp;Table237[[#This Row],[CAS]]&amp;", "&amp;Table237[[#This Row],[Descriptions]]</f>
        <v>Declarable at 0.001% - CAS No. 85938-56-3, N-(3-aminopropyl)-2,2,3,3,4,4,5,5,6,6,7,7,8,8,8-pentadecafluorooctanamide</v>
      </c>
    </row>
    <row r="1295" spans="1:6" ht="114.75">
      <c r="A1295" s="333" t="s">
        <v>3253</v>
      </c>
      <c r="B1295" s="334" t="s">
        <v>6076</v>
      </c>
      <c r="C1295" s="334" t="s">
        <v>5990</v>
      </c>
      <c r="D1295" s="335">
        <v>1.0000000000000001E-5</v>
      </c>
      <c r="E1295" s="319"/>
      <c r="F1295" s="319" t="str">
        <f>"Declarable at "&amp;D1295*100&amp;"% - CAS No. "&amp;Table237[[#This Row],[CAS]]&amp;", "&amp;Table237[[#This Row],[Descriptions]]</f>
        <v>Declarable at 0.001% - CAS No. 865-86-1, 1-Dodecanol, 3,3,4,4,5,5,6,6,7,7,8,8,9,9,10,10,11,11,12,12,12-heneicosafluoro-.</v>
      </c>
    </row>
    <row r="1296" spans="1:6" ht="114.75">
      <c r="A1296" s="333" t="s">
        <v>3263</v>
      </c>
      <c r="B1296" s="334" t="s">
        <v>6077</v>
      </c>
      <c r="C1296" s="334" t="s">
        <v>5990</v>
      </c>
      <c r="D1296" s="335">
        <v>1.0000000000000001E-5</v>
      </c>
      <c r="E1296" s="319"/>
      <c r="F1296" s="319" t="str">
        <f>"Declarable at "&amp;D1296*100&amp;"% - CAS No. "&amp;Table237[[#This Row],[CAS]]&amp;", "&amp;Table237[[#This Row],[Descriptions]]</f>
        <v>Declarable at 0.001% - CAS No. 89685-61-0, 1-Propanesulfonic acid, 3-[ethyl(2,2,3,3,4,4,5,5,6,6,7,7,8,8,8-pentadecafluoro-1-oxooctyl)amino] -</v>
      </c>
    </row>
    <row r="1297" spans="1:6" ht="114.75">
      <c r="A1297" s="333" t="s">
        <v>3324</v>
      </c>
      <c r="B1297" s="334" t="s">
        <v>6078</v>
      </c>
      <c r="C1297" s="334" t="s">
        <v>5990</v>
      </c>
      <c r="D1297" s="335">
        <v>1.0000000000000001E-5</v>
      </c>
      <c r="E1297" s="319"/>
      <c r="F1297" s="319" t="str">
        <f>"Declarable at "&amp;D1297*100&amp;"% - CAS No. "&amp;Table237[[#This Row],[CAS]]&amp;", "&amp;Table237[[#This Row],[Descriptions]]</f>
        <v>Declarable at 0.001% - CAS No. 91032-01-8, Fatty acids, C7-19, perfluoro</v>
      </c>
    </row>
    <row r="1298" spans="1:6" ht="114.75">
      <c r="A1298" s="333" t="s">
        <v>3306</v>
      </c>
      <c r="B1298" s="334" t="s">
        <v>6079</v>
      </c>
      <c r="C1298" s="334" t="s">
        <v>5990</v>
      </c>
      <c r="D1298" s="335">
        <v>1.0000000000000001E-5</v>
      </c>
      <c r="E1298" s="319"/>
      <c r="F1298" s="319" t="str">
        <f>"Declarable at "&amp;D1298*100&amp;"% - CAS No. "&amp;Table237[[#This Row],[CAS]]&amp;", "&amp;Table237[[#This Row],[Descriptions]]</f>
        <v>Declarable at 0.001% - CAS No. 90480-55-0, Octanoic acid, pentadecafluoro-, branched</v>
      </c>
    </row>
    <row r="1299" spans="1:6" ht="114.75">
      <c r="A1299" s="333" t="s">
        <v>3307</v>
      </c>
      <c r="B1299" s="334" t="s">
        <v>6080</v>
      </c>
      <c r="C1299" s="334" t="s">
        <v>5990</v>
      </c>
      <c r="D1299" s="335">
        <v>1.0000000000000001E-5</v>
      </c>
      <c r="E1299" s="319"/>
      <c r="F1299" s="319" t="str">
        <f>"Declarable at "&amp;D1299*100&amp;"% - CAS No. "&amp;Table237[[#This Row],[CAS]]&amp;", "&amp;Table237[[#This Row],[Descriptions]]</f>
        <v>Declarable at 0.001% - CAS No. 90480-56-1, Octanoic acid, pentadecafluoro-, branched, ammonium salt</v>
      </c>
    </row>
    <row r="1300" spans="1:6" ht="114.75">
      <c r="A1300" s="333" t="s">
        <v>3308</v>
      </c>
      <c r="B1300" s="334" t="s">
        <v>6081</v>
      </c>
      <c r="C1300" s="334" t="s">
        <v>5990</v>
      </c>
      <c r="D1300" s="335">
        <v>1.0000000000000001E-5</v>
      </c>
      <c r="E1300" s="319"/>
      <c r="F1300" s="319" t="str">
        <f>"Declarable at "&amp;D1300*100&amp;"% - CAS No. "&amp;Table237[[#This Row],[CAS]]&amp;", "&amp;Table237[[#This Row],[Descriptions]]</f>
        <v>Declarable at 0.001% - CAS No. 90480-57-2, Octanoic acid, pentadecafluoro-, mixed esters with 2,2'-[1,4-butanediylbis(oxymethylene)]bis[oxirane] and 2,2'-[1,6-hexanediylbis(oxymethylene)]bis[oxirane]</v>
      </c>
    </row>
    <row r="1301" spans="1:6" ht="114.75">
      <c r="A1301" s="333" t="s">
        <v>3309</v>
      </c>
      <c r="B1301" s="334"/>
      <c r="C1301" s="334" t="s">
        <v>5990</v>
      </c>
      <c r="D1301" s="335">
        <v>1.0000000000000001E-5</v>
      </c>
      <c r="E1301" s="319"/>
      <c r="F1301" s="319" t="str">
        <f>"Declarable at "&amp;D1301*100&amp;"% - CAS No. "&amp;Table237[[#This Row],[CAS]]&amp;", "&amp;Table237[[#This Row],[Descriptions]]</f>
        <v xml:space="preserve">Declarable at 0.001% - CAS No. 90480-88-0, </v>
      </c>
    </row>
    <row r="1302" spans="1:6" ht="114.75">
      <c r="A1302" s="333" t="s">
        <v>3317</v>
      </c>
      <c r="B1302" s="334" t="s">
        <v>6082</v>
      </c>
      <c r="C1302" s="334" t="s">
        <v>5990</v>
      </c>
      <c r="D1302" s="335">
        <v>1.0000000000000001E-5</v>
      </c>
      <c r="E1302" s="319"/>
      <c r="F1302" s="319" t="str">
        <f>"Declarable at "&amp;D1302*100&amp;"% - CAS No. "&amp;Table237[[#This Row],[CAS]]&amp;", "&amp;Table237[[#This Row],[Descriptions]]</f>
        <v>Declarable at 0.001% - CAS No. 90622-99-4, Amides, C7-19, alpha-omega-perfluoro-N,N-bis(hydroxyethyl)</v>
      </c>
    </row>
    <row r="1303" spans="1:6" ht="114.75">
      <c r="A1303" s="333" t="s">
        <v>3340</v>
      </c>
      <c r="B1303" s="334" t="s">
        <v>6083</v>
      </c>
      <c r="C1303" s="334" t="s">
        <v>5990</v>
      </c>
      <c r="D1303" s="335">
        <v>1.0000000000000001E-5</v>
      </c>
      <c r="E1303" s="319"/>
      <c r="F1303" s="319" t="str">
        <f>"Declarable at "&amp;D1303*100&amp;"% - CAS No. "&amp;Table237[[#This Row],[CAS]]&amp;", "&amp;Table237[[#This Row],[Descriptions]]</f>
        <v>Declarable at 0.001% - CAS No. 93480-00-3, Poly(oxy-1,2-ethanediyl),a-[2-[2,2,3,3,4,4,5,5,6,6,7,7,8,8,8-pentadecafluoro-1-oxooctyl)amino]ethyl]-w-hydroxy</v>
      </c>
    </row>
    <row r="1304" spans="1:6" ht="114.75">
      <c r="A1304" s="333" t="s">
        <v>3347</v>
      </c>
      <c r="B1304" s="334" t="s">
        <v>6084</v>
      </c>
      <c r="C1304" s="334" t="s">
        <v>5990</v>
      </c>
      <c r="D1304" s="335">
        <v>1.0000000000000001E-5</v>
      </c>
      <c r="E1304" s="319"/>
      <c r="F1304" s="319" t="str">
        <f>"Declarable at "&amp;D1304*100&amp;"% - CAS No. "&amp;Table237[[#This Row],[CAS]]&amp;", "&amp;Table237[[#This Row],[Descriptions]]</f>
        <v>Declarable at 0.001% - CAS No. 93857-44-4, 8:2 Fluorotelomer phosphate monoester ammonium salt</v>
      </c>
    </row>
    <row r="1305" spans="1:6" ht="114.75">
      <c r="A1305" s="333" t="s">
        <v>3365</v>
      </c>
      <c r="B1305" s="334" t="s">
        <v>6085</v>
      </c>
      <c r="C1305" s="334" t="s">
        <v>5990</v>
      </c>
      <c r="D1305" s="335">
        <v>1.0000000000000001E-5</v>
      </c>
      <c r="E1305" s="319"/>
      <c r="F1305" s="319" t="str">
        <f>"Declarable at "&amp;D1305*100&amp;"% - CAS No. "&amp;Table237[[#This Row],[CAS]]&amp;", "&amp;Table237[[#This Row],[Descriptions]]</f>
        <v>Declarable at 0.001% - CAS No. 94200-45-0, Diammonium 4,4,5,5,6,6,7,7,8,8,9,9,10,10,11,11,11-heptadecafluoro-2-hydroxyundecyl phosphate</v>
      </c>
    </row>
    <row r="1306" spans="1:6" ht="114.75">
      <c r="A1306" s="333" t="s">
        <v>3385</v>
      </c>
      <c r="B1306" s="334" t="s">
        <v>6086</v>
      </c>
      <c r="C1306" s="334" t="s">
        <v>5990</v>
      </c>
      <c r="D1306" s="335">
        <v>1.0000000000000001E-5</v>
      </c>
      <c r="E1306" s="319"/>
      <c r="F1306" s="319" t="str">
        <f>"Declarable at "&amp;D1306*100&amp;"% - CAS No. "&amp;Table237[[#This Row],[CAS]]&amp;", "&amp;Table237[[#This Row],[Descriptions]]</f>
        <v>Declarable at 0.001% - CAS No. 95370-51-7, Carbamic acid, [2-(sulfothio)ethyl]-, C-(gamma-omega-perfluoro-C6-9-alkyl) esters, monosodium salts</v>
      </c>
    </row>
    <row r="1307" spans="1:6" ht="114.75">
      <c r="A1307" s="333" t="s">
        <v>3402</v>
      </c>
      <c r="B1307" s="334" t="s">
        <v>6087</v>
      </c>
      <c r="C1307" s="334" t="s">
        <v>5990</v>
      </c>
      <c r="D1307" s="335">
        <v>1.0000000000000001E-5</v>
      </c>
      <c r="E1307" s="319"/>
      <c r="F1307" s="319" t="str">
        <f>"Declarable at "&amp;D1307*100&amp;"% - CAS No. "&amp;Table237[[#This Row],[CAS]]&amp;", "&amp;Table237[[#This Row],[Descriptions]]</f>
        <v>Declarable at 0.001% - CAS No. 98241-25-9, pentadecafluorooctanoic acid (1:1)</v>
      </c>
    </row>
    <row r="1308" spans="1:6" ht="114.75">
      <c r="A1308" s="333" t="s">
        <v>2673</v>
      </c>
      <c r="B1308" s="334" t="s">
        <v>6088</v>
      </c>
      <c r="C1308" s="334" t="s">
        <v>5990</v>
      </c>
      <c r="D1308" s="335">
        <v>1.0000000000000001E-5</v>
      </c>
      <c r="E1308" s="319"/>
      <c r="F1308" s="319" t="str">
        <f>"Declarable at "&amp;D1308*100&amp;"% - CAS No. "&amp;Table237[[#This Row],[CAS]]&amp;", "&amp;Table237[[#This Row],[Descriptions]]</f>
        <v>Declarable at 0.001% - CAS No. 4021-47-0, Perfluorooctane sulfonic acid salt</v>
      </c>
    </row>
    <row r="1309" spans="1:6" ht="114.75">
      <c r="A1309" s="333" t="s">
        <v>2015</v>
      </c>
      <c r="B1309" s="334" t="s">
        <v>6088</v>
      </c>
      <c r="C1309" s="334" t="s">
        <v>5990</v>
      </c>
      <c r="D1309" s="335">
        <v>1.0000000000000001E-5</v>
      </c>
      <c r="E1309" s="319"/>
      <c r="F1309" s="319" t="str">
        <f>"Declarable at "&amp;D1309*100&amp;"% - CAS No. "&amp;Table237[[#This Row],[CAS]]&amp;", "&amp;Table237[[#This Row],[Descriptions]]</f>
        <v>Declarable at 0.001% - CAS No. 111873-33-7, Perfluorooctane sulfonic acid salt</v>
      </c>
    </row>
    <row r="1310" spans="1:6" ht="114.75">
      <c r="A1310" s="333" t="s">
        <v>3325</v>
      </c>
      <c r="B1310" s="334" t="s">
        <v>6088</v>
      </c>
      <c r="C1310" s="334" t="s">
        <v>5990</v>
      </c>
      <c r="D1310" s="335">
        <v>1.0000000000000001E-5</v>
      </c>
      <c r="E1310" s="319"/>
      <c r="F1310" s="319" t="str">
        <f>"Declarable at "&amp;D1310*100&amp;"% - CAS No. "&amp;Table237[[#This Row],[CAS]]&amp;", "&amp;Table237[[#This Row],[Descriptions]]</f>
        <v>Declarable at 0.001% - CAS No. 91036-71-4, Perfluorooctane sulfonic acid salt</v>
      </c>
    </row>
    <row r="1311" spans="1:6" ht="114.75">
      <c r="A1311" s="333" t="s">
        <v>2351</v>
      </c>
      <c r="B1311" s="334" t="s">
        <v>6089</v>
      </c>
      <c r="C1311" s="334" t="s">
        <v>5990</v>
      </c>
      <c r="D1311" s="335">
        <v>1.0000000000000001E-5</v>
      </c>
      <c r="E1311" s="319"/>
      <c r="F1311" s="319" t="str">
        <f>"Declarable at "&amp;D1311*100&amp;"% - CAS No. "&amp;Table237[[#This Row],[CAS]]&amp;", "&amp;Table237[[#This Row],[Descriptions]]</f>
        <v>Declarable at 0.001% - CAS No. 1763-23-1, Perfluoroctane sulfonate acid</v>
      </c>
    </row>
    <row r="1312" spans="1:6" ht="114.75">
      <c r="A1312" s="333" t="s">
        <v>2734</v>
      </c>
      <c r="B1312" s="334" t="s">
        <v>6090</v>
      </c>
      <c r="C1312" s="334" t="s">
        <v>5990</v>
      </c>
      <c r="D1312" s="335">
        <v>1.0000000000000001E-5</v>
      </c>
      <c r="E1312" s="319"/>
      <c r="F1312" s="319" t="str">
        <f>"Declarable at "&amp;D1312*100&amp;"% - CAS No. "&amp;Table237[[#This Row],[CAS]]&amp;", "&amp;Table237[[#This Row],[Descriptions]]</f>
        <v>Declarable at 0.001% - CAS No. 45298-90-6, Perfluoroctane sulfonate anion</v>
      </c>
    </row>
    <row r="1313" spans="1:6" ht="114.75">
      <c r="A1313" s="333" t="s">
        <v>2541</v>
      </c>
      <c r="B1313" s="334" t="s">
        <v>6091</v>
      </c>
      <c r="C1313" s="334" t="s">
        <v>5990</v>
      </c>
      <c r="D1313" s="335">
        <v>1.0000000000000001E-5</v>
      </c>
      <c r="E1313" s="319"/>
      <c r="F1313" s="319" t="str">
        <f>"Declarable at "&amp;D1313*100&amp;"% - CAS No. "&amp;Table237[[#This Row],[CAS]]&amp;", "&amp;Table237[[#This Row],[Descriptions]]</f>
        <v>Declarable at 0.001% - CAS No. 306975-62-2, 2-Propenoic acid, 2-methyl-, dodecyl ester, polymers with 2-[methyl[(perfluoro-C4-8-alkyl)- sulfonyl]amino]ethyl acrylate and vinylidene chloride</v>
      </c>
    </row>
    <row r="1314" spans="1:6" ht="114.75">
      <c r="A1314" s="333" t="s">
        <v>2534</v>
      </c>
      <c r="B1314" s="334" t="s">
        <v>6092</v>
      </c>
      <c r="C1314" s="334" t="s">
        <v>5990</v>
      </c>
      <c r="D1314" s="335">
        <v>1.0000000000000001E-5</v>
      </c>
      <c r="E1314" s="319"/>
      <c r="F1314" s="319" t="str">
        <f>"Declarable at "&amp;D1314*100&amp;"% - CAS No. "&amp;Table237[[#This Row],[CAS]]&amp;", "&amp;Table237[[#This Row],[Descriptions]]</f>
        <v>Declarable at 0.001% - CAS No. 2991-51-7, Glycine, N-ethyl-N-[(heptadecafluorooctyl)sulfonyl]-, potassium salt</v>
      </c>
    </row>
    <row r="1315" spans="1:6" ht="114.75">
      <c r="A1315" s="333" t="s">
        <v>2513</v>
      </c>
      <c r="B1315" s="334" t="s">
        <v>6093</v>
      </c>
      <c r="C1315" s="334" t="s">
        <v>5990</v>
      </c>
      <c r="D1315" s="335">
        <v>1.0000000000000001E-5</v>
      </c>
      <c r="E1315" s="319"/>
      <c r="F1315" s="319" t="str">
        <f>"Declarable at "&amp;D1315*100&amp;"% - CAS No. "&amp;Table237[[#This Row],[CAS]]&amp;", "&amp;Table237[[#This Row],[Descriptions]]</f>
        <v>Declarable at 0.001% - CAS No. 2795-39-3, Perfluorooctane sulfonate potasium salt</v>
      </c>
    </row>
    <row r="1316" spans="1:6" ht="114.75">
      <c r="A1316" s="333" t="s">
        <v>2522</v>
      </c>
      <c r="B1316" s="334" t="s">
        <v>6094</v>
      </c>
      <c r="C1316" s="334" t="s">
        <v>5990</v>
      </c>
      <c r="D1316" s="335">
        <v>1.0000000000000001E-5</v>
      </c>
      <c r="E1316" s="319"/>
      <c r="F1316" s="319" t="str">
        <f>"Declarable at "&amp;D1316*100&amp;"% - CAS No. "&amp;Table237[[#This Row],[CAS]]&amp;", "&amp;Table237[[#This Row],[Descriptions]]</f>
        <v>Declarable at 0.001% - CAS No. 29081-56-9, Perfluorooctane sulfonate ammonium salt</v>
      </c>
    </row>
    <row r="1317" spans="1:6" ht="114.75">
      <c r="A1317" s="333" t="s">
        <v>2527</v>
      </c>
      <c r="B1317" s="334" t="s">
        <v>6095</v>
      </c>
      <c r="C1317" s="334" t="s">
        <v>5990</v>
      </c>
      <c r="D1317" s="335">
        <v>1.0000000000000001E-5</v>
      </c>
      <c r="E1317" s="319"/>
      <c r="F1317" s="319" t="str">
        <f>"Declarable at "&amp;D1317*100&amp;"% - CAS No. "&amp;Table237[[#This Row],[CAS]]&amp;", "&amp;Table237[[#This Row],[Descriptions]]</f>
        <v>Declarable at 0.001% - CAS No. 29457-72-5, Perfluorooctane sulfonate lithium salt</v>
      </c>
    </row>
    <row r="1318" spans="1:6" ht="114.75">
      <c r="A1318" s="333" t="s">
        <v>3044</v>
      </c>
      <c r="B1318" s="334" t="s">
        <v>6096</v>
      </c>
      <c r="C1318" s="334" t="s">
        <v>5990</v>
      </c>
      <c r="D1318" s="335">
        <v>1.0000000000000001E-5</v>
      </c>
      <c r="E1318" s="319"/>
      <c r="F1318" s="319" t="str">
        <f>"Declarable at "&amp;D1318*100&amp;"% - CAS No. "&amp;Table237[[#This Row],[CAS]]&amp;", "&amp;Table237[[#This Row],[Descriptions]]</f>
        <v>Declarable at 0.001% - CAS No. 70225-39-5, Perfluorooctane sulfonate diethanolamino salt</v>
      </c>
    </row>
    <row r="1319" spans="1:6" ht="114.75">
      <c r="A1319" s="333" t="s">
        <v>2827</v>
      </c>
      <c r="B1319" s="334" t="s">
        <v>6097</v>
      </c>
      <c r="C1319" s="334" t="s">
        <v>5990</v>
      </c>
      <c r="D1319" s="335">
        <v>1.0000000000000001E-5</v>
      </c>
      <c r="E1319" s="319"/>
      <c r="F1319" s="319" t="str">
        <f>"Declarable at "&amp;D1319*100&amp;"% - CAS No. "&amp;Table237[[#This Row],[CAS]]&amp;", "&amp;Table237[[#This Row],[Descriptions]]</f>
        <v>Declarable at 0.001% - CAS No. 56773-42-3, Tetraethylammoniumheptadecafluoroctansulfonate</v>
      </c>
    </row>
    <row r="1320" spans="1:6" ht="114.75">
      <c r="A1320" s="333" t="s">
        <v>2542</v>
      </c>
      <c r="B1320" s="334" t="s">
        <v>6098</v>
      </c>
      <c r="C1320" s="334" t="s">
        <v>5990</v>
      </c>
      <c r="D1320" s="335">
        <v>1.0000000000000001E-5</v>
      </c>
      <c r="E1320" s="319"/>
      <c r="F1320" s="319" t="str">
        <f>"Declarable at "&amp;D1320*100&amp;"% - CAS No. "&amp;Table237[[#This Row],[CAS]]&amp;", "&amp;Table237[[#This Row],[Descriptions]]</f>
        <v>Declarable at 0.001% - CAS No. 307-35-7, Perfluoro-1-octanesulfonyl fluoride</v>
      </c>
    </row>
    <row r="1321" spans="1:6" ht="114.75">
      <c r="A1321" s="333" t="s">
        <v>3043</v>
      </c>
      <c r="B1321" s="334" t="s">
        <v>6064</v>
      </c>
      <c r="C1321" s="334" t="s">
        <v>5990</v>
      </c>
      <c r="D1321" s="335">
        <v>1.0000000000000001E-5</v>
      </c>
      <c r="E1321" s="319"/>
      <c r="F1321" s="319" t="str">
        <f>"Declarable at "&amp;D1321*100&amp;"% - CAS No. "&amp;Table237[[#This Row],[CAS]]&amp;", "&amp;Table237[[#This Row],[Descriptions]]</f>
        <v>Declarable at 0.001% - CAS No. 70225-14-8, diethanolammonium perfluorooctane sulfonate</v>
      </c>
    </row>
    <row r="1322" spans="1:6" ht="114.75">
      <c r="A1322" s="333" t="s">
        <v>2456</v>
      </c>
      <c r="B1322" s="334" t="s">
        <v>6014</v>
      </c>
      <c r="C1322" s="334" t="s">
        <v>5990</v>
      </c>
      <c r="D1322" s="335">
        <v>1.0000000000000001E-5</v>
      </c>
      <c r="E1322" s="319"/>
      <c r="F1322" s="319" t="str">
        <f>"Declarable at "&amp;D1322*100&amp;"% - CAS No. "&amp;Table237[[#This Row],[CAS]]&amp;", "&amp;Table237[[#This Row],[Descriptions]]</f>
        <v>Declarable at 0.001% - CAS No. 251099-16-8, didecyldimethylammonium perfluorooctane sulfonate</v>
      </c>
    </row>
    <row r="1323" spans="1:6" ht="114.75">
      <c r="A1323" s="333" t="s">
        <v>2684</v>
      </c>
      <c r="B1323" s="334" t="s">
        <v>6099</v>
      </c>
      <c r="C1323" s="334" t="s">
        <v>5990</v>
      </c>
      <c r="D1323" s="335">
        <v>1.0000000000000001E-5</v>
      </c>
      <c r="E1323" s="319"/>
      <c r="F1323" s="319" t="str">
        <f>"Declarable at "&amp;D1323*100&amp;"% - CAS No. "&amp;Table237[[#This Row],[CAS]]&amp;", "&amp;Table237[[#This Row],[Descriptions]]</f>
        <v>Declarable at 0.001% - CAS No. 4151-50-2, N-Ethylperfluorooctylsulfonamide</v>
      </c>
    </row>
    <row r="1324" spans="1:6" ht="114.75">
      <c r="A1324" s="333" t="s">
        <v>2556</v>
      </c>
      <c r="B1324" s="334" t="s">
        <v>6100</v>
      </c>
      <c r="C1324" s="334" t="s">
        <v>5990</v>
      </c>
      <c r="D1324" s="335">
        <v>1.0000000000000001E-5</v>
      </c>
      <c r="E1324" s="319"/>
      <c r="F1324" s="319" t="str">
        <f>"Declarable at "&amp;D1324*100&amp;"% - CAS No. "&amp;Table237[[#This Row],[CAS]]&amp;", "&amp;Table237[[#This Row],[Descriptions]]</f>
        <v>Declarable at 0.001% - CAS No. 31506-32-8, Heptadecafluoro-N-methyloctanesulphonamide</v>
      </c>
    </row>
    <row r="1325" spans="1:6" ht="114.75">
      <c r="A1325" s="333" t="s">
        <v>2333</v>
      </c>
      <c r="B1325" s="334" t="s">
        <v>6101</v>
      </c>
      <c r="C1325" s="334" t="s">
        <v>5990</v>
      </c>
      <c r="D1325" s="335">
        <v>1.0000000000000001E-5</v>
      </c>
      <c r="E1325" s="319"/>
      <c r="F1325" s="319" t="str">
        <f>"Declarable at "&amp;D1325*100&amp;"% - CAS No. "&amp;Table237[[#This Row],[CAS]]&amp;", "&amp;Table237[[#This Row],[Descriptions]]</f>
        <v>Declarable at 0.001% - CAS No. 1691-99-2, N-Ethylheptadecafluoro-N-(2-hydroxyethyl)octanesulphonamide</v>
      </c>
    </row>
    <row r="1326" spans="1:6" ht="114.75">
      <c r="A1326" s="333" t="s">
        <v>2450</v>
      </c>
      <c r="B1326" s="334" t="s">
        <v>6102</v>
      </c>
      <c r="C1326" s="334" t="s">
        <v>5990</v>
      </c>
      <c r="D1326" s="335">
        <v>1.0000000000000001E-5</v>
      </c>
      <c r="E1326" s="319"/>
      <c r="F1326" s="319" t="str">
        <f>"Declarable at "&amp;D1326*100&amp;"% - CAS No. "&amp;Table237[[#This Row],[CAS]]&amp;", "&amp;Table237[[#This Row],[Descriptions]]</f>
        <v>Declarable at 0.001% - CAS No. 24448-09-7, N-Methylperfluorooctanesulfonamidoethanol</v>
      </c>
    </row>
    <row r="1327" spans="1:6" ht="114.75">
      <c r="A1327" s="333" t="s">
        <v>3920</v>
      </c>
      <c r="B1327" s="334" t="s">
        <v>6103</v>
      </c>
      <c r="C1327" s="334" t="s">
        <v>5990</v>
      </c>
      <c r="D1327" s="335">
        <v>1E-3</v>
      </c>
      <c r="E1327" s="319"/>
      <c r="F1327" s="319" t="str">
        <f>"Declarable at "&amp;D1327*100&amp;"% - CAS No. "&amp;Table237[[#This Row],[CAS]]&amp;", "&amp;Table237[[#This Row],[Descriptions]]</f>
        <v>Declarable at 0.1% - CAS No. 117-81-7, Phthalate, Diethylhexyl
(DEHP)</v>
      </c>
    </row>
    <row r="1328" spans="1:6" ht="114.75">
      <c r="A1328" s="333" t="s">
        <v>3248</v>
      </c>
      <c r="B1328" s="334" t="s">
        <v>6104</v>
      </c>
      <c r="C1328" s="334" t="s">
        <v>5990</v>
      </c>
      <c r="D1328" s="335">
        <v>1E-3</v>
      </c>
      <c r="E1328" s="319"/>
      <c r="F1328" s="319" t="str">
        <f>"Declarable at "&amp;D1328*100&amp;"% - CAS No. "&amp;Table237[[#This Row],[CAS]]&amp;", "&amp;Table237[[#This Row],[Descriptions]]</f>
        <v>Declarable at 0.1% - CAS No. 85-68-7, Benzyl butyl phthalate (BBP)</v>
      </c>
    </row>
    <row r="1329" spans="1:6" ht="114.75">
      <c r="A1329" s="333" t="s">
        <v>3227</v>
      </c>
      <c r="B1329" s="334" t="s">
        <v>6105</v>
      </c>
      <c r="C1329" s="334" t="s">
        <v>5990</v>
      </c>
      <c r="D1329" s="335">
        <v>1E-3</v>
      </c>
      <c r="E1329" s="319"/>
      <c r="F1329" s="319" t="str">
        <f>"Declarable at "&amp;D1329*100&amp;"% - CAS No. "&amp;Table237[[#This Row],[CAS]]&amp;", "&amp;Table237[[#This Row],[Descriptions]]</f>
        <v>Declarable at 0.1% - CAS No. 84-74-2, Dibutyl phthalate (DBP)</v>
      </c>
    </row>
    <row r="1330" spans="1:6" ht="114.75">
      <c r="A1330" s="333" t="s">
        <v>3225</v>
      </c>
      <c r="B1330" s="334" t="s">
        <v>6106</v>
      </c>
      <c r="C1330" s="334" t="s">
        <v>5990</v>
      </c>
      <c r="D1330" s="335">
        <v>1E-3</v>
      </c>
      <c r="E1330" s="319"/>
      <c r="F1330" s="319" t="str">
        <f>"Declarable at "&amp;D1330*100&amp;"% - CAS No. "&amp;Table237[[#This Row],[CAS]]&amp;", "&amp;Table237[[#This Row],[Descriptions]]</f>
        <v>Declarable at 0.1% - CAS No. 84-69-5, Diisobutyl phthalate (DIBP)</v>
      </c>
    </row>
    <row r="1331" spans="1:6" ht="114.75">
      <c r="A1331" s="333" t="s">
        <v>6108</v>
      </c>
      <c r="B1331" s="334" t="s">
        <v>6107</v>
      </c>
      <c r="C1331" s="334" t="s">
        <v>5990</v>
      </c>
      <c r="D1331" s="335">
        <v>1E-3</v>
      </c>
      <c r="E1331" s="319"/>
      <c r="F1331" s="319" t="str">
        <f>"Declarable at "&amp;D1331*100&amp;"% - CAS No. "&amp;Table237[[#This Row],[CAS]]&amp;", "&amp;Table237[[#This Row],[Descriptions]]</f>
        <v>Declarable at 0.1% - CAS No. 27554-26-3 , Diisooctyl phthalate (DIOP)</v>
      </c>
    </row>
    <row r="1332" spans="1:6" ht="114.75">
      <c r="A1332" s="333" t="s">
        <v>3224</v>
      </c>
      <c r="B1332" s="334" t="s">
        <v>6109</v>
      </c>
      <c r="C1332" s="334" t="s">
        <v>5990</v>
      </c>
      <c r="D1332" s="335">
        <v>1E-3</v>
      </c>
      <c r="E1332" s="319"/>
      <c r="F1332" s="319" t="str">
        <f>"Declarable at "&amp;D1332*100&amp;"% - CAS No. "&amp;Table237[[#This Row],[CAS]]&amp;", "&amp;Table237[[#This Row],[Descriptions]]</f>
        <v>Declarable at 0.1% - CAS No. 84-61-7, Dicyclohexyl phthalate (DCHP)</v>
      </c>
    </row>
    <row r="1333" spans="1:6" ht="114.75">
      <c r="A1333" s="333" t="s">
        <v>2034</v>
      </c>
      <c r="B1333" s="334" t="s">
        <v>6110</v>
      </c>
      <c r="C1333" s="334" t="s">
        <v>5990</v>
      </c>
      <c r="D1333" s="335">
        <v>1E-3</v>
      </c>
      <c r="E1333" s="319"/>
      <c r="F1333" s="319" t="str">
        <f>"Declarable at "&amp;D1333*100&amp;"% - CAS No. "&amp;Table237[[#This Row],[CAS]]&amp;", "&amp;Table237[[#This Row],[Descriptions]]</f>
        <v>Declarable at 0.1% - CAS No. 117-84-0, Dioctyl phthalate (DNOP)</v>
      </c>
    </row>
    <row r="1334" spans="1:6" ht="114.75">
      <c r="A1334" s="333" t="s">
        <v>2484</v>
      </c>
      <c r="B1334" s="334" t="s">
        <v>6111</v>
      </c>
      <c r="C1334" s="334" t="s">
        <v>5990</v>
      </c>
      <c r="D1334" s="335">
        <v>1E-3</v>
      </c>
      <c r="E1334" s="319"/>
      <c r="F1334" s="319" t="str">
        <f>"Declarable at "&amp;D1334*100&amp;"% - CAS No. "&amp;Table237[[#This Row],[CAS]]&amp;", "&amp;Table237[[#This Row],[Descriptions]]</f>
        <v>Declarable at 0.1% - CAS No. 26761-40-0, Diisodecyl phthalate (DIDP)</v>
      </c>
    </row>
    <row r="1335" spans="1:6" ht="114.75">
      <c r="A1335" s="333" t="s">
        <v>3003</v>
      </c>
      <c r="B1335" s="334" t="s">
        <v>6111</v>
      </c>
      <c r="C1335" s="334" t="s">
        <v>5990</v>
      </c>
      <c r="D1335" s="335">
        <v>1E-3</v>
      </c>
      <c r="E1335" s="319"/>
      <c r="F1335" s="319" t="str">
        <f>"Declarable at "&amp;D1335*100&amp;"% - CAS No. "&amp;Table237[[#This Row],[CAS]]&amp;", "&amp;Table237[[#This Row],[Descriptions]]</f>
        <v>Declarable at 0.1% - CAS No. 68515-49-1, Diisodecyl phthalate (DIDP)</v>
      </c>
    </row>
    <row r="1336" spans="1:6" ht="114.75">
      <c r="A1336" s="333" t="s">
        <v>2888</v>
      </c>
      <c r="B1336" s="334" t="s">
        <v>6112</v>
      </c>
      <c r="C1336" s="334" t="s">
        <v>5990</v>
      </c>
      <c r="D1336" s="335">
        <v>1E-3</v>
      </c>
      <c r="E1336" s="319"/>
      <c r="F1336" s="319" t="str">
        <f>"Declarable at "&amp;D1336*100&amp;"% - CAS No. "&amp;Table237[[#This Row],[CAS]]&amp;", "&amp;Table237[[#This Row],[Descriptions]]</f>
        <v>Declarable at 0.1% - CAS No. 605-50-5, Diisopentyl phthalate (DIPP)</v>
      </c>
    </row>
    <row r="1337" spans="1:6" ht="114.75">
      <c r="A1337" s="333" t="s">
        <v>2129</v>
      </c>
      <c r="B1337" s="334" t="s">
        <v>6113</v>
      </c>
      <c r="C1337" s="334" t="s">
        <v>5990</v>
      </c>
      <c r="D1337" s="335">
        <v>1E-3</v>
      </c>
      <c r="E1337" s="319"/>
      <c r="F1337" s="319" t="str">
        <f>"Declarable at "&amp;D1337*100&amp;"% - CAS No. "&amp;Table237[[#This Row],[CAS]]&amp;", "&amp;Table237[[#This Row],[Descriptions]]</f>
        <v>Declarable at 0.1% - CAS No. 131-18-0, Dipentyl phthalate (DPP)</v>
      </c>
    </row>
    <row r="1338" spans="1:6" ht="114.75">
      <c r="A1338" s="333" t="s">
        <v>3228</v>
      </c>
      <c r="B1338" s="334" t="s">
        <v>6114</v>
      </c>
      <c r="C1338" s="334" t="s">
        <v>5990</v>
      </c>
      <c r="D1338" s="335">
        <v>1E-3</v>
      </c>
      <c r="E1338" s="319"/>
      <c r="F1338" s="319" t="str">
        <f>"Declarable at "&amp;D1338*100&amp;"% - CAS No. "&amp;Table237[[#This Row],[CAS]]&amp;", "&amp;Table237[[#This Row],[Descriptions]]</f>
        <v>Declarable at 0.1% - CAS No. 84-75-3, Di-n-hexyl phthalate (DnHP)</v>
      </c>
    </row>
    <row r="1339" spans="1:6" ht="114.75">
      <c r="A1339" s="333" t="s">
        <v>2032</v>
      </c>
      <c r="B1339" s="334" t="s">
        <v>6115</v>
      </c>
      <c r="C1339" s="334" t="s">
        <v>5990</v>
      </c>
      <c r="D1339" s="335">
        <v>1E-3</v>
      </c>
      <c r="E1339" s="319"/>
      <c r="F1339" s="319" t="str">
        <f>"Declarable at "&amp;D1339*100&amp;"% - CAS No. "&amp;Table237[[#This Row],[CAS]]&amp;", "&amp;Table237[[#This Row],[Descriptions]]</f>
        <v>Declarable at 0.1% - CAS No. 117-82-8, Bis(2-methoxyethyl) phthalate (bMEP)</v>
      </c>
    </row>
    <row r="1340" spans="1:6" ht="114.75">
      <c r="A1340" s="333" t="s">
        <v>3149</v>
      </c>
      <c r="B1340" s="334" t="s">
        <v>6116</v>
      </c>
      <c r="C1340" s="334" t="s">
        <v>5990</v>
      </c>
      <c r="D1340" s="335">
        <v>1E-3</v>
      </c>
      <c r="E1340" s="319"/>
      <c r="F1340" s="319" t="str">
        <f>"Declarable at "&amp;D1340*100&amp;"% - CAS No. "&amp;Table237[[#This Row],[CAS]]&amp;", "&amp;Table237[[#This Row],[Descriptions]]</f>
        <v>Declarable at 0.1% - CAS No. 776297-69-9, N-pentyl-isopentylphthalate (PIPP)</v>
      </c>
    </row>
    <row r="1341" spans="1:6" ht="114.75">
      <c r="A1341" s="333" t="s">
        <v>2628</v>
      </c>
      <c r="B1341" s="334" t="s">
        <v>6937</v>
      </c>
      <c r="C1341" s="334" t="s">
        <v>5990</v>
      </c>
      <c r="D1341" s="335">
        <v>1E-3</v>
      </c>
      <c r="E1341" s="319"/>
      <c r="F1341" s="319" t="str">
        <f>"Declarable at "&amp;D1341*100&amp;"% - CAS No. "&amp;Table237[[#This Row],[CAS]]&amp;", "&amp;Table237[[#This Row],[Descriptions]]</f>
        <v>Declarable at 0.1% - CAS No. 358730-89-9, Di-n-pentyl phthalate (DnPP)</v>
      </c>
    </row>
    <row r="1342" spans="1:6" ht="114.75">
      <c r="A1342" s="333" t="s">
        <v>3004</v>
      </c>
      <c r="B1342" s="334" t="s">
        <v>6117</v>
      </c>
      <c r="C1342" s="334" t="s">
        <v>5990</v>
      </c>
      <c r="D1342" s="335">
        <v>1E-3</v>
      </c>
      <c r="E1342" s="319"/>
      <c r="F1342" s="319" t="str">
        <f>"Declarable at "&amp;D1342*100&amp;"% - CAS No. "&amp;Table237[[#This Row],[CAS]]&amp;", "&amp;Table237[[#This Row],[Descriptions]]</f>
        <v>Declarable at 0.1% - CAS No. 68515-50-4, Diisohexyl phthalate  (DIHP)</v>
      </c>
    </row>
    <row r="1343" spans="1:6" ht="114.75">
      <c r="A1343" s="333" t="s">
        <v>3069</v>
      </c>
      <c r="B1343" s="334" t="s">
        <v>6117</v>
      </c>
      <c r="C1343" s="334" t="s">
        <v>5990</v>
      </c>
      <c r="D1343" s="335">
        <v>1E-3</v>
      </c>
      <c r="E1343" s="319"/>
      <c r="F1343" s="319" t="str">
        <f>"Declarable at "&amp;D1343*100&amp;"% - CAS No. "&amp;Table237[[#This Row],[CAS]]&amp;", "&amp;Table237[[#This Row],[Descriptions]]</f>
        <v>Declarable at 0.1% - CAS No. 71850-09-4, Diisohexyl phthalate  (DIHP)</v>
      </c>
    </row>
    <row r="1344" spans="1:6" ht="114.75">
      <c r="A1344" s="333" t="s">
        <v>2264</v>
      </c>
      <c r="B1344" s="334" t="s">
        <v>6117</v>
      </c>
      <c r="C1344" s="334" t="s">
        <v>5990</v>
      </c>
      <c r="D1344" s="335">
        <v>1E-3</v>
      </c>
      <c r="E1344" s="319"/>
      <c r="F1344" s="319" t="str">
        <f>"Declarable at "&amp;D1344*100&amp;"% - CAS No. "&amp;Table237[[#This Row],[CAS]]&amp;", "&amp;Table237[[#This Row],[Descriptions]]</f>
        <v>Declarable at 0.1% - CAS No. 146-50-9, Diisohexyl phthalate  (DIHP)</v>
      </c>
    </row>
    <row r="1345" spans="1:6" ht="38.25">
      <c r="A1345" s="333"/>
      <c r="B1345" s="334" t="s">
        <v>6466</v>
      </c>
      <c r="C1345" s="334" t="s">
        <v>6466</v>
      </c>
      <c r="D1345" s="335">
        <v>1.0000000000000001E-5</v>
      </c>
      <c r="E1345" s="319"/>
      <c r="F1345" s="319" t="str">
        <f>"Declarable at "&amp;D1345*100&amp;"% - CAS No. "&amp;Table237[[#This Row],[CAS]]&amp;", "&amp;Table237[[#This Row],[Descriptions]]</f>
        <v>Declarable at 0.001% - CAS No. , Perfluorooctane Sulfonates
Perfluorooctanoic Acid 
(PFOS / PFOA) All members</v>
      </c>
    </row>
    <row r="1346" spans="1:6" ht="38.25">
      <c r="A1346" s="333"/>
      <c r="B1346" s="334" t="s">
        <v>6444</v>
      </c>
      <c r="C1346" s="334" t="s">
        <v>6444</v>
      </c>
      <c r="D1346" s="335">
        <v>0.1</v>
      </c>
      <c r="E1346" s="319"/>
      <c r="F1346" s="319" t="str">
        <f>"Declarable at "&amp;D1346*100&amp;"% - CAS No. "&amp;Table237[[#This Row],[CAS]]&amp;", "&amp;Table237[[#This Row],[Descriptions]]</f>
        <v>Declarable at 10% - CAS No. , Persistent Organic Pollutants
Including Dioxins and Furans, Pesticides, PBDEs, PCBs</v>
      </c>
    </row>
    <row r="1347" spans="1:6">
      <c r="A1347" s="333" t="s">
        <v>2545</v>
      </c>
      <c r="B1347" s="334" t="s">
        <v>6468</v>
      </c>
      <c r="C1347" s="334" t="s">
        <v>6467</v>
      </c>
      <c r="D1347" s="335">
        <v>1E-3</v>
      </c>
      <c r="E1347" s="319"/>
      <c r="F1347" s="319" t="str">
        <f>"Declarable at "&amp;D1347*100&amp;"% - CAS No. "&amp;Table237[[#This Row],[CAS]]&amp;", "&amp;Table237[[#This Row],[Descriptions]]</f>
        <v>Declarable at 0.1% - CAS No. 309-00-2, Aldrin</v>
      </c>
    </row>
    <row r="1348" spans="1:6">
      <c r="A1348" s="333" t="s">
        <v>2840</v>
      </c>
      <c r="B1348" s="334" t="s">
        <v>6469</v>
      </c>
      <c r="C1348" s="334" t="s">
        <v>6467</v>
      </c>
      <c r="D1348" s="335">
        <v>1E-3</v>
      </c>
      <c r="E1348" s="319"/>
      <c r="F1348" s="319" t="str">
        <f>"Declarable at "&amp;D1348*100&amp;"% - CAS No. "&amp;Table237[[#This Row],[CAS]]&amp;", "&amp;Table237[[#This Row],[Descriptions]]</f>
        <v>Declarable at 0.1% - CAS No. 57-74-9, Chlordane</v>
      </c>
    </row>
    <row r="1349" spans="1:6">
      <c r="A1349" s="333" t="s">
        <v>2763</v>
      </c>
      <c r="B1349" s="334" t="s">
        <v>6470</v>
      </c>
      <c r="C1349" s="334" t="s">
        <v>6467</v>
      </c>
      <c r="D1349" s="335">
        <v>1E-3</v>
      </c>
      <c r="E1349" s="319"/>
      <c r="F1349" s="319" t="str">
        <f>"Declarable at "&amp;D1349*100&amp;"% - CAS No. "&amp;Table237[[#This Row],[CAS]]&amp;", "&amp;Table237[[#This Row],[Descriptions]]</f>
        <v>Declarable at 0.1% - CAS No. 50-29-3, DDT</v>
      </c>
    </row>
    <row r="1350" spans="1:6">
      <c r="A1350" s="333" t="s">
        <v>2889</v>
      </c>
      <c r="B1350" s="334" t="s">
        <v>6471</v>
      </c>
      <c r="C1350" s="334" t="s">
        <v>6467</v>
      </c>
      <c r="D1350" s="335">
        <v>1E-3</v>
      </c>
      <c r="E1350" s="319"/>
      <c r="F1350" s="319" t="str">
        <f>"Declarable at "&amp;D1350*100&amp;"% - CAS No. "&amp;Table237[[#This Row],[CAS]]&amp;", "&amp;Table237[[#This Row],[Descriptions]]</f>
        <v>Declarable at 0.1% - CAS No. 60-57-1, Dieldrin</v>
      </c>
    </row>
    <row r="1351" spans="1:6">
      <c r="A1351" s="333" t="s">
        <v>3070</v>
      </c>
      <c r="B1351" s="334" t="s">
        <v>6472</v>
      </c>
      <c r="C1351" s="334" t="s">
        <v>6467</v>
      </c>
      <c r="D1351" s="335">
        <v>1E-3</v>
      </c>
      <c r="E1351" s="319"/>
      <c r="F1351" s="319" t="str">
        <f>"Declarable at "&amp;D1351*100&amp;"% - CAS No. "&amp;Table237[[#This Row],[CAS]]&amp;", "&amp;Table237[[#This Row],[Descriptions]]</f>
        <v>Declarable at 0.1% - CAS No. 72-20-8, Endrin</v>
      </c>
    </row>
    <row r="1352" spans="1:6">
      <c r="A1352" s="333" t="s">
        <v>3136</v>
      </c>
      <c r="B1352" s="334" t="s">
        <v>6473</v>
      </c>
      <c r="C1352" s="334" t="s">
        <v>6467</v>
      </c>
      <c r="D1352" s="335">
        <v>1E-3</v>
      </c>
      <c r="E1352" s="319"/>
      <c r="F1352" s="319" t="str">
        <f>"Declarable at "&amp;D1352*100&amp;"% - CAS No. "&amp;Table237[[#This Row],[CAS]]&amp;", "&amp;Table237[[#This Row],[Descriptions]]</f>
        <v>Declarable at 0.1% - CAS No. 76-44-8, Heptachlor</v>
      </c>
    </row>
    <row r="1353" spans="1:6">
      <c r="A1353" s="333" t="s">
        <v>2442</v>
      </c>
      <c r="B1353" s="334" t="s">
        <v>6474</v>
      </c>
      <c r="C1353" s="334" t="s">
        <v>6467</v>
      </c>
      <c r="D1353" s="335">
        <v>1E-3</v>
      </c>
      <c r="E1353" s="319"/>
      <c r="F1353" s="319" t="str">
        <f>"Declarable at "&amp;D1353*100&amp;"% - CAS No. "&amp;Table237[[#This Row],[CAS]]&amp;", "&amp;Table237[[#This Row],[Descriptions]]</f>
        <v>Declarable at 0.1% - CAS No. 2385-85-5, Mirex</v>
      </c>
    </row>
    <row r="1354" spans="1:6">
      <c r="A1354" s="333" t="s">
        <v>3192</v>
      </c>
      <c r="B1354" s="334" t="s">
        <v>6475</v>
      </c>
      <c r="C1354" s="334" t="s">
        <v>6467</v>
      </c>
      <c r="D1354" s="335">
        <v>1E-3</v>
      </c>
      <c r="E1354" s="319"/>
      <c r="F1354" s="319" t="str">
        <f>"Declarable at "&amp;D1354*100&amp;"% - CAS No. "&amp;Table237[[#This Row],[CAS]]&amp;", "&amp;Table237[[#This Row],[Descriptions]]</f>
        <v>Declarable at 0.1% - CAS No. 8001-35-2, Toxaphene</v>
      </c>
    </row>
    <row r="1355" spans="1:6">
      <c r="A1355" s="333" t="s">
        <v>2562</v>
      </c>
      <c r="B1355" s="334" t="s">
        <v>6476</v>
      </c>
      <c r="C1355" s="334" t="s">
        <v>6467</v>
      </c>
      <c r="D1355" s="335">
        <v>1E-3</v>
      </c>
      <c r="E1355" s="319"/>
      <c r="F1355" s="319" t="str">
        <f>"Declarable at "&amp;D1355*100&amp;"% - CAS No. "&amp;Table237[[#This Row],[CAS]]&amp;", "&amp;Table237[[#This Row],[Descriptions]]</f>
        <v>Declarable at 0.1% - CAS No. 319-84-6, Alpha hexachlorocyclohexane</v>
      </c>
    </row>
    <row r="1356" spans="1:6">
      <c r="A1356" s="333" t="s">
        <v>2563</v>
      </c>
      <c r="B1356" s="334" t="s">
        <v>6477</v>
      </c>
      <c r="C1356" s="334" t="s">
        <v>6467</v>
      </c>
      <c r="D1356" s="335">
        <v>1E-3</v>
      </c>
      <c r="E1356" s="319"/>
      <c r="F1356" s="319" t="str">
        <f>"Declarable at "&amp;D1356*100&amp;"% - CAS No. "&amp;Table237[[#This Row],[CAS]]&amp;", "&amp;Table237[[#This Row],[Descriptions]]</f>
        <v>Declarable at 0.1% - CAS No. 319-85-7, Beta hexachlorocyclohexane</v>
      </c>
    </row>
    <row r="1357" spans="1:6">
      <c r="A1357" s="333" t="s">
        <v>2252</v>
      </c>
      <c r="B1357" s="334" t="s">
        <v>6478</v>
      </c>
      <c r="C1357" s="334" t="s">
        <v>6467</v>
      </c>
      <c r="D1357" s="335">
        <v>1E-3</v>
      </c>
      <c r="E1357" s="319"/>
      <c r="F1357" s="319" t="str">
        <f>"Declarable at "&amp;D1357*100&amp;"% - CAS No. "&amp;Table237[[#This Row],[CAS]]&amp;", "&amp;Table237[[#This Row],[Descriptions]]</f>
        <v>Declarable at 0.1% - CAS No. 143-50-0, Chlordecone</v>
      </c>
    </row>
    <row r="1358" spans="1:6">
      <c r="A1358" s="333" t="s">
        <v>2851</v>
      </c>
      <c r="B1358" s="334" t="s">
        <v>6479</v>
      </c>
      <c r="C1358" s="334" t="s">
        <v>6467</v>
      </c>
      <c r="D1358" s="335">
        <v>1E-3</v>
      </c>
      <c r="E1358" s="319"/>
      <c r="F1358" s="319" t="str">
        <f>"Declarable at "&amp;D1358*100&amp;"% - CAS No. "&amp;Table237[[#This Row],[CAS]]&amp;", "&amp;Table237[[#This Row],[Descriptions]]</f>
        <v>Declarable at 0.1% - CAS No. 58-89-9, Lindane</v>
      </c>
    </row>
    <row r="1359" spans="1:6">
      <c r="A1359" s="333" t="s">
        <v>2020</v>
      </c>
      <c r="B1359" s="334" t="s">
        <v>6480</v>
      </c>
      <c r="C1359" s="334" t="s">
        <v>6467</v>
      </c>
      <c r="D1359" s="335">
        <v>1E-3</v>
      </c>
      <c r="E1359" s="319"/>
      <c r="F1359" s="319" t="str">
        <f>"Declarable at "&amp;D1359*100&amp;"% - CAS No. "&amp;Table237[[#This Row],[CAS]]&amp;", "&amp;Table237[[#This Row],[Descriptions]]</f>
        <v>Declarable at 0.1% - CAS No. 115-29-7, Endosulfan, technical</v>
      </c>
    </row>
    <row r="1360" spans="1:6">
      <c r="A1360" s="333" t="s">
        <v>3388</v>
      </c>
      <c r="B1360" s="334" t="s">
        <v>6481</v>
      </c>
      <c r="C1360" s="334" t="s">
        <v>6467</v>
      </c>
      <c r="D1360" s="335">
        <v>1E-3</v>
      </c>
      <c r="E1360" s="319"/>
      <c r="F1360" s="319" t="str">
        <f>"Declarable at "&amp;D1360*100&amp;"% - CAS No. "&amp;Table237[[#This Row],[CAS]]&amp;", "&amp;Table237[[#This Row],[Descriptions]]</f>
        <v>Declarable at 0.1% - CAS No. 959-98-8, Endosulfan Isomer</v>
      </c>
    </row>
    <row r="1361" spans="1:6">
      <c r="A1361" s="333" t="s">
        <v>2579</v>
      </c>
      <c r="B1361" s="334" t="s">
        <v>6481</v>
      </c>
      <c r="C1361" s="334" t="s">
        <v>6467</v>
      </c>
      <c r="D1361" s="335">
        <v>1E-3</v>
      </c>
      <c r="E1361" s="319"/>
      <c r="F1361" s="319" t="str">
        <f>"Declarable at "&amp;D1361*100&amp;"% - CAS No. "&amp;Table237[[#This Row],[CAS]]&amp;", "&amp;Table237[[#This Row],[Descriptions]]</f>
        <v>Declarable at 0.1% - CAS No. 33213-65-9, Endosulfan Isomer</v>
      </c>
    </row>
    <row r="1362" spans="1:6">
      <c r="A1362" s="333" t="s">
        <v>1957</v>
      </c>
      <c r="B1362" s="334" t="s">
        <v>6482</v>
      </c>
      <c r="C1362" s="334" t="s">
        <v>6467</v>
      </c>
      <c r="D1362" s="335">
        <v>1E-3</v>
      </c>
      <c r="E1362" s="319"/>
      <c r="F1362" s="319" t="str">
        <f>"Declarable at "&amp;D1362*100&amp;"% - CAS No. "&amp;Table237[[#This Row],[CAS]]&amp;", "&amp;Table237[[#This Row],[Descriptions]]</f>
        <v>Declarable at 0.1% - CAS No. 1031-07-8, Endosulfan Sulfate</v>
      </c>
    </row>
    <row r="1363" spans="1:6">
      <c r="A1363" s="333"/>
      <c r="B1363" s="334" t="s">
        <v>6483</v>
      </c>
      <c r="C1363" s="334" t="s">
        <v>6467</v>
      </c>
      <c r="D1363" s="335">
        <v>1E-3</v>
      </c>
      <c r="E1363" s="319"/>
      <c r="F1363" s="319" t="str">
        <f>"Declarable at "&amp;D1363*100&amp;"% - CAS No. "&amp;Table237[[#This Row],[CAS]]&amp;", "&amp;Table237[[#This Row],[Descriptions]]</f>
        <v>Declarable at 0.1% - CAS No. , Pentachlorophenol and its salts</v>
      </c>
    </row>
    <row r="1364" spans="1:6">
      <c r="A1364" s="333" t="s">
        <v>3258</v>
      </c>
      <c r="B1364" s="334" t="s">
        <v>6484</v>
      </c>
      <c r="C1364" s="334" t="s">
        <v>6467</v>
      </c>
      <c r="D1364" s="335">
        <v>1E-3</v>
      </c>
      <c r="E1364" s="319"/>
      <c r="F1364" s="319" t="str">
        <f>"Declarable at "&amp;D1364*100&amp;"% - CAS No. "&amp;Table237[[#This Row],[CAS]]&amp;", "&amp;Table237[[#This Row],[Descriptions]]</f>
        <v>Declarable at 0.1% - CAS No. 87-86-5, Pentachlorophenol</v>
      </c>
    </row>
    <row r="1365" spans="1:6">
      <c r="A1365" s="333" t="s">
        <v>2135</v>
      </c>
      <c r="B1365" s="334" t="s">
        <v>6485</v>
      </c>
      <c r="C1365" s="334" t="s">
        <v>6467</v>
      </c>
      <c r="D1365" s="335">
        <v>1E-3</v>
      </c>
      <c r="E1365" s="319"/>
      <c r="F1365" s="319" t="str">
        <f>"Declarable at "&amp;D1365*100&amp;"% - CAS No. "&amp;Table237[[#This Row],[CAS]]&amp;", "&amp;Table237[[#This Row],[Descriptions]]</f>
        <v>Declarable at 0.1% - CAS No. 131-52-2, Sodium pentachlorophenate</v>
      </c>
    </row>
    <row r="1366" spans="1:6">
      <c r="A1366" s="333" t="s">
        <v>2505</v>
      </c>
      <c r="B1366" s="334" t="s">
        <v>6486</v>
      </c>
      <c r="C1366" s="334" t="s">
        <v>6467</v>
      </c>
      <c r="D1366" s="335">
        <v>1E-3</v>
      </c>
      <c r="E1366" s="319"/>
      <c r="F1366" s="319" t="str">
        <f>"Declarable at "&amp;D1366*100&amp;"% - CAS No. "&amp;Table237[[#This Row],[CAS]]&amp;", "&amp;Table237[[#This Row],[Descriptions]]</f>
        <v>Declarable at 0.1% - CAS No. 27735-64-4, as monohydrate</v>
      </c>
    </row>
    <row r="1367" spans="1:6">
      <c r="A1367" s="333" t="s">
        <v>2655</v>
      </c>
      <c r="B1367" s="334" t="s">
        <v>6487</v>
      </c>
      <c r="C1367" s="334" t="s">
        <v>6467</v>
      </c>
      <c r="D1367" s="335">
        <v>1E-3</v>
      </c>
      <c r="E1367" s="319"/>
      <c r="F1367" s="319" t="str">
        <f>"Declarable at "&amp;D1367*100&amp;"% - CAS No. "&amp;Table237[[#This Row],[CAS]]&amp;", "&amp;Table237[[#This Row],[Descriptions]]</f>
        <v>Declarable at 0.1% - CAS No. 3772-94-9, Pentachlorophenyl laurate</v>
      </c>
    </row>
    <row r="1368" spans="1:6">
      <c r="A1368" s="333" t="s">
        <v>2361</v>
      </c>
      <c r="B1368" s="334" t="s">
        <v>6488</v>
      </c>
      <c r="C1368" s="334" t="s">
        <v>6467</v>
      </c>
      <c r="D1368" s="335">
        <v>1E-3</v>
      </c>
      <c r="E1368" s="319"/>
      <c r="F1368" s="319" t="str">
        <f>"Declarable at "&amp;D1368*100&amp;"% - CAS No. "&amp;Table237[[#This Row],[CAS]]&amp;", "&amp;Table237[[#This Row],[Descriptions]]</f>
        <v>Declarable at 0.1% - CAS No. 1825-21-4, Pentachloroanisole</v>
      </c>
    </row>
    <row r="1369" spans="1:6">
      <c r="A1369" s="333" t="s">
        <v>2022</v>
      </c>
      <c r="B1369" s="334" t="s">
        <v>6489</v>
      </c>
      <c r="C1369" s="334" t="s">
        <v>6467</v>
      </c>
      <c r="D1369" s="335">
        <v>1E-3</v>
      </c>
      <c r="E1369" s="319"/>
      <c r="F1369" s="319" t="str">
        <f>"Declarable at "&amp;D1369*100&amp;"% - CAS No. "&amp;Table237[[#This Row],[CAS]]&amp;", "&amp;Table237[[#This Row],[Descriptions]]</f>
        <v>Declarable at 0.1% - CAS No. 115-32-2, Dicofol</v>
      </c>
    </row>
    <row r="1370" spans="1:6">
      <c r="A1370" s="333" t="s">
        <v>1973</v>
      </c>
      <c r="B1370" s="334" t="s">
        <v>6489</v>
      </c>
      <c r="C1370" s="334" t="s">
        <v>6467</v>
      </c>
      <c r="D1370" s="335">
        <v>1E-3</v>
      </c>
      <c r="E1370" s="319"/>
      <c r="F1370" s="319" t="str">
        <f>"Declarable at "&amp;D1370*100&amp;"% - CAS No. "&amp;Table237[[#This Row],[CAS]]&amp;", "&amp;Table237[[#This Row],[Descriptions]]</f>
        <v>Declarable at 0.1% - CAS No. 10606-46-9, Dicofol</v>
      </c>
    </row>
    <row r="1371" spans="1:6" ht="25.5">
      <c r="A1371" s="333" t="s">
        <v>3011</v>
      </c>
      <c r="B1371" s="334" t="s">
        <v>6563</v>
      </c>
      <c r="C1371" s="334" t="s">
        <v>6562</v>
      </c>
      <c r="D1371" s="335">
        <v>1E-3</v>
      </c>
      <c r="E1371" s="319"/>
      <c r="F1371" s="319" t="str">
        <f>"Declarable at "&amp;D1371*100&amp;"% - CAS No. "&amp;Table237[[#This Row],[CAS]]&amp;", "&amp;Table237[[#This Row],[Descriptions]]</f>
        <v>Declarable at 0.1% - CAS No. 68758-75-8, [1,1'-Biphenyl]-ar,ar'-diol, tetrabromo-, polymer with (chloromethyl)oxirane and 4,4'-(1-methylethylidene)bis[phenol]</v>
      </c>
    </row>
    <row r="1372" spans="1:6" ht="25.5">
      <c r="A1372" s="333" t="s">
        <v>3079</v>
      </c>
      <c r="B1372" s="334" t="s">
        <v>6564</v>
      </c>
      <c r="C1372" s="334" t="s">
        <v>6562</v>
      </c>
      <c r="D1372" s="335">
        <v>1E-3</v>
      </c>
      <c r="E1372" s="319"/>
      <c r="F1372" s="319" t="str">
        <f>"Declarable at "&amp;D1372*100&amp;"% - CAS No. "&amp;Table237[[#This Row],[CAS]]&amp;", "&amp;Table237[[#This Row],[Descriptions]]</f>
        <v>Declarable at 0.1% - CAS No. 73141-48-7, 1,1'-Biphenyl, 2,2',3,4',5'-pentabromo-</v>
      </c>
    </row>
    <row r="1373" spans="1:6" ht="25.5">
      <c r="A1373" s="333" t="s">
        <v>3181</v>
      </c>
      <c r="B1373" s="334" t="s">
        <v>6565</v>
      </c>
      <c r="C1373" s="334" t="s">
        <v>6562</v>
      </c>
      <c r="D1373" s="335">
        <v>1E-3</v>
      </c>
      <c r="E1373" s="319"/>
      <c r="F1373" s="319" t="str">
        <f>"Declarable at "&amp;D1373*100&amp;"% - CAS No. "&amp;Table237[[#This Row],[CAS]]&amp;", "&amp;Table237[[#This Row],[Descriptions]]</f>
        <v>Declarable at 0.1% - CAS No. 77910-04-4, 1,1'-Biphenyl, 2,2',3,4,6-pentabromo-</v>
      </c>
    </row>
    <row r="1374" spans="1:6" ht="25.5">
      <c r="A1374" s="333" t="s">
        <v>3260</v>
      </c>
      <c r="B1374" s="334" t="s">
        <v>6566</v>
      </c>
      <c r="C1374" s="334" t="s">
        <v>6562</v>
      </c>
      <c r="D1374" s="335">
        <v>1E-3</v>
      </c>
      <c r="E1374" s="319"/>
      <c r="F1374" s="319" t="str">
        <f>"Declarable at "&amp;D1374*100&amp;"% - CAS No. "&amp;Table237[[#This Row],[CAS]]&amp;", "&amp;Table237[[#This Row],[Descriptions]]</f>
        <v>Declarable at 0.1% - CAS No. 88700-05-4, 1,1'-Biphenyl, 2,2',3,5',6-pentabromo-</v>
      </c>
    </row>
    <row r="1375" spans="1:6" ht="25.5">
      <c r="A1375" s="333" t="s">
        <v>3201</v>
      </c>
      <c r="B1375" s="334" t="s">
        <v>6567</v>
      </c>
      <c r="C1375" s="334" t="s">
        <v>6562</v>
      </c>
      <c r="D1375" s="335">
        <v>1E-3</v>
      </c>
      <c r="E1375" s="319"/>
      <c r="F1375" s="319" t="str">
        <f>"Declarable at "&amp;D1375*100&amp;"% - CAS No. "&amp;Table237[[#This Row],[CAS]]&amp;", "&amp;Table237[[#This Row],[Descriptions]]</f>
        <v>Declarable at 0.1% - CAS No. 81397-99-1, 1,1'-Biphenyl, 2,2',4,4',5-pentabromo-</v>
      </c>
    </row>
    <row r="1376" spans="1:6" ht="25.5">
      <c r="A1376" s="333" t="s">
        <v>3395</v>
      </c>
      <c r="B1376" s="334" t="s">
        <v>6568</v>
      </c>
      <c r="C1376" s="334" t="s">
        <v>6562</v>
      </c>
      <c r="D1376" s="335">
        <v>1E-3</v>
      </c>
      <c r="E1376" s="319"/>
      <c r="F1376" s="319" t="str">
        <f>"Declarable at "&amp;D1376*100&amp;"% - CAS No. "&amp;Table237[[#This Row],[CAS]]&amp;", "&amp;Table237[[#This Row],[Descriptions]]</f>
        <v>Declarable at 0.1% - CAS No. 97038-97-6, 1,1'-Biphenyl, 2,2',4,4',6-pentabromo-</v>
      </c>
    </row>
    <row r="1377" spans="1:6" ht="25.5">
      <c r="A1377" s="333" t="s">
        <v>2958</v>
      </c>
      <c r="B1377" s="334" t="s">
        <v>6569</v>
      </c>
      <c r="C1377" s="334" t="s">
        <v>6562</v>
      </c>
      <c r="D1377" s="335">
        <v>1E-3</v>
      </c>
      <c r="E1377" s="319"/>
      <c r="F1377" s="319" t="str">
        <f>"Declarable at "&amp;D1377*100&amp;"% - CAS No. "&amp;Table237[[#This Row],[CAS]]&amp;", "&amp;Table237[[#This Row],[Descriptions]]</f>
        <v>Declarable at 0.1% - CAS No. 66115-57-9, 1,1'-Biphenyl, 2,2',4,4'-tetrabromo-</v>
      </c>
    </row>
    <row r="1378" spans="1:6" ht="25.5">
      <c r="A1378" s="333" t="s">
        <v>2974</v>
      </c>
      <c r="B1378" s="334" t="s">
        <v>6570</v>
      </c>
      <c r="C1378" s="334" t="s">
        <v>6562</v>
      </c>
      <c r="D1378" s="335">
        <v>1E-3</v>
      </c>
      <c r="E1378" s="319"/>
      <c r="F1378" s="319" t="str">
        <f>"Declarable at "&amp;D1378*100&amp;"% - CAS No. "&amp;Table237[[#This Row],[CAS]]&amp;", "&amp;Table237[[#This Row],[Descriptions]]</f>
        <v>Declarable at 0.1% - CAS No. 67888-96-4, 1,1'-Biphenyl, 2,2',4,5,5'-pentabromo-</v>
      </c>
    </row>
    <row r="1379" spans="1:6" ht="25.5">
      <c r="A1379" s="333" t="s">
        <v>2861</v>
      </c>
      <c r="B1379" s="334" t="s">
        <v>6571</v>
      </c>
      <c r="C1379" s="334" t="s">
        <v>6562</v>
      </c>
      <c r="D1379" s="335">
        <v>1E-3</v>
      </c>
      <c r="E1379" s="319"/>
      <c r="F1379" s="319" t="str">
        <f>"Declarable at "&amp;D1379*100&amp;"% - CAS No. "&amp;Table237[[#This Row],[CAS]]&amp;", "&amp;Table237[[#This Row],[Descriptions]]</f>
        <v>Declarable at 0.1% - CAS No. 59080-39-6, 1,1'-Biphenyl, 2,2',4,5',6-pentabromo-</v>
      </c>
    </row>
    <row r="1380" spans="1:6" ht="25.5">
      <c r="A1380" s="333" t="s">
        <v>3194</v>
      </c>
      <c r="B1380" s="334" t="s">
        <v>6572</v>
      </c>
      <c r="C1380" s="334" t="s">
        <v>6562</v>
      </c>
      <c r="D1380" s="335">
        <v>1E-3</v>
      </c>
      <c r="E1380" s="319"/>
      <c r="F1380" s="319" t="str">
        <f>"Declarable at "&amp;D1380*100&amp;"% - CAS No. "&amp;Table237[[#This Row],[CAS]]&amp;", "&amp;Table237[[#This Row],[Descriptions]]</f>
        <v>Declarable at 0.1% - CAS No. 80274-92-6, 1,1'-Biphenyl, 2,2',4,5,6'-pentabromo-</v>
      </c>
    </row>
    <row r="1381" spans="1:6" ht="25.5">
      <c r="A1381" s="333" t="s">
        <v>2884</v>
      </c>
      <c r="B1381" s="334" t="s">
        <v>6573</v>
      </c>
      <c r="C1381" s="334" t="s">
        <v>6562</v>
      </c>
      <c r="D1381" s="335">
        <v>1E-3</v>
      </c>
      <c r="E1381" s="319"/>
      <c r="F1381" s="319" t="str">
        <f>"Declarable at "&amp;D1381*100&amp;"% - CAS No. "&amp;Table237[[#This Row],[CAS]]&amp;", "&amp;Table237[[#This Row],[Descriptions]]</f>
        <v>Declarable at 0.1% - CAS No. 60044-24-8, 1,1'-Biphenyl, 2,2',4,5'-tetrabromo-</v>
      </c>
    </row>
    <row r="1382" spans="1:6" ht="25.5">
      <c r="A1382" s="333" t="s">
        <v>3397</v>
      </c>
      <c r="B1382" s="334" t="s">
        <v>6574</v>
      </c>
      <c r="C1382" s="334" t="s">
        <v>6562</v>
      </c>
      <c r="D1382" s="335">
        <v>1E-3</v>
      </c>
      <c r="E1382" s="319"/>
      <c r="F1382" s="319" t="str">
        <f>"Declarable at "&amp;D1382*100&amp;"% - CAS No. "&amp;Table237[[#This Row],[CAS]]&amp;", "&amp;Table237[[#This Row],[Descriptions]]</f>
        <v>Declarable at 0.1% - CAS No. 97063-75-7, 1,1'-Biphenyl, 2,2',4,6,6'-pentabromo-</v>
      </c>
    </row>
    <row r="1383" spans="1:6" ht="25.5">
      <c r="A1383" s="333" t="s">
        <v>3393</v>
      </c>
      <c r="B1383" s="334" t="s">
        <v>6575</v>
      </c>
      <c r="C1383" s="334" t="s">
        <v>6562</v>
      </c>
      <c r="D1383" s="335">
        <v>1E-3</v>
      </c>
      <c r="E1383" s="319"/>
      <c r="F1383" s="319" t="str">
        <f>"Declarable at "&amp;D1383*100&amp;"% - CAS No. "&amp;Table237[[#This Row],[CAS]]&amp;", "&amp;Table237[[#This Row],[Descriptions]]</f>
        <v>Declarable at 0.1% - CAS No. 97038-95-4, 1,1'-Biphenyl, 2,2',4,6'-tetrabromo-</v>
      </c>
    </row>
    <row r="1384" spans="1:6" ht="25.5">
      <c r="A1384" s="333" t="s">
        <v>2859</v>
      </c>
      <c r="B1384" s="334" t="s">
        <v>6576</v>
      </c>
      <c r="C1384" s="334" t="s">
        <v>6562</v>
      </c>
      <c r="D1384" s="335">
        <v>1E-3</v>
      </c>
      <c r="E1384" s="319"/>
      <c r="F1384" s="319" t="str">
        <f>"Declarable at "&amp;D1384*100&amp;"% - CAS No. "&amp;Table237[[#This Row],[CAS]]&amp;", "&amp;Table237[[#This Row],[Descriptions]]</f>
        <v>Declarable at 0.1% - CAS No. 59080-37-4, 1,1'-Biphenyl, 2,2',5,5'-tetrabromo-</v>
      </c>
    </row>
    <row r="1385" spans="1:6" ht="25.5">
      <c r="A1385" s="333" t="s">
        <v>2885</v>
      </c>
      <c r="B1385" s="334" t="s">
        <v>6577</v>
      </c>
      <c r="C1385" s="334" t="s">
        <v>6562</v>
      </c>
      <c r="D1385" s="335">
        <v>1E-3</v>
      </c>
      <c r="E1385" s="319"/>
      <c r="F1385" s="319" t="str">
        <f>"Declarable at "&amp;D1385*100&amp;"% - CAS No. "&amp;Table237[[#This Row],[CAS]]&amp;", "&amp;Table237[[#This Row],[Descriptions]]</f>
        <v>Declarable at 0.1% - CAS No. 60044-25-9, 1,1'-Biphenyl, 2,2',5,6'-tetrabromo-</v>
      </c>
    </row>
    <row r="1386" spans="1:6" ht="25.5">
      <c r="A1386" s="333" t="s">
        <v>2856</v>
      </c>
      <c r="B1386" s="334" t="s">
        <v>6578</v>
      </c>
      <c r="C1386" s="334" t="s">
        <v>6562</v>
      </c>
      <c r="D1386" s="335">
        <v>1E-3</v>
      </c>
      <c r="E1386" s="319"/>
      <c r="F1386" s="319" t="str">
        <f>"Declarable at "&amp;D1386*100&amp;"% - CAS No. "&amp;Table237[[#This Row],[CAS]]&amp;", "&amp;Table237[[#This Row],[Descriptions]]</f>
        <v>Declarable at 0.1% - CAS No. 59080-34-1, 1,1'-Biphenyl, 2,2',5-tribromo-</v>
      </c>
    </row>
    <row r="1387" spans="1:6" ht="25.5">
      <c r="A1387" s="333" t="s">
        <v>3394</v>
      </c>
      <c r="B1387" s="334" t="s">
        <v>6579</v>
      </c>
      <c r="C1387" s="334" t="s">
        <v>6562</v>
      </c>
      <c r="D1387" s="335">
        <v>1E-3</v>
      </c>
      <c r="E1387" s="319"/>
      <c r="F1387" s="319" t="str">
        <f>"Declarable at "&amp;D1387*100&amp;"% - CAS No. "&amp;Table237[[#This Row],[CAS]]&amp;", "&amp;Table237[[#This Row],[Descriptions]]</f>
        <v>Declarable at 0.1% - CAS No. 97038-96-5, 1,1'-Biphenyl, 2,2',6,6'-tetrabromo-</v>
      </c>
    </row>
    <row r="1388" spans="1:6" ht="25.5">
      <c r="A1388" s="333" t="s">
        <v>2120</v>
      </c>
      <c r="B1388" s="334" t="s">
        <v>6580</v>
      </c>
      <c r="C1388" s="334" t="s">
        <v>6562</v>
      </c>
      <c r="D1388" s="335">
        <v>1E-3</v>
      </c>
      <c r="E1388" s="319"/>
      <c r="F1388" s="319" t="str">
        <f>"Declarable at "&amp;D1388*100&amp;"% - CAS No. "&amp;Table237[[#This Row],[CAS]]&amp;", "&amp;Table237[[#This Row],[Descriptions]]</f>
        <v>Declarable at 0.1% - CAS No. 13029-09-9, 1,1'-Biphenyl, 2,2'-dibromo-</v>
      </c>
    </row>
    <row r="1389" spans="1:6" ht="25.5">
      <c r="A1389" s="333" t="s">
        <v>3391</v>
      </c>
      <c r="B1389" s="334" t="s">
        <v>6581</v>
      </c>
      <c r="C1389" s="334" t="s">
        <v>6562</v>
      </c>
      <c r="D1389" s="335">
        <v>1E-3</v>
      </c>
      <c r="E1389" s="319"/>
      <c r="F1389" s="319" t="str">
        <f>"Declarable at "&amp;D1389*100&amp;"% - CAS No. "&amp;Table237[[#This Row],[CAS]]&amp;", "&amp;Table237[[#This Row],[Descriptions]]</f>
        <v>Declarable at 0.1% - CAS No. 96551-70-1, 1,1'-Biphenyl, 2,3,4,4',5-pentabromo-</v>
      </c>
    </row>
    <row r="1390" spans="1:6" ht="25.5">
      <c r="A1390" s="333" t="s">
        <v>3090</v>
      </c>
      <c r="B1390" s="334" t="s">
        <v>6582</v>
      </c>
      <c r="C1390" s="334" t="s">
        <v>6562</v>
      </c>
      <c r="D1390" s="335">
        <v>1E-3</v>
      </c>
      <c r="E1390" s="319"/>
      <c r="F1390" s="319" t="str">
        <f>"Declarable at "&amp;D1390*100&amp;"% - CAS No. "&amp;Table237[[#This Row],[CAS]]&amp;", "&amp;Table237[[#This Row],[Descriptions]]</f>
        <v>Declarable at 0.1% - CAS No. 74114-77-5, 1,1'-Biphenyl, 2',3,4,4',5-pentabromo-</v>
      </c>
    </row>
    <row r="1391" spans="1:6" ht="25.5">
      <c r="A1391" s="333" t="s">
        <v>3222</v>
      </c>
      <c r="B1391" s="334" t="s">
        <v>6583</v>
      </c>
      <c r="C1391" s="334" t="s">
        <v>6562</v>
      </c>
      <c r="D1391" s="335">
        <v>1E-3</v>
      </c>
      <c r="E1391" s="319"/>
      <c r="F1391" s="319" t="str">
        <f>"Declarable at "&amp;D1391*100&amp;"% - CAS No. "&amp;Table237[[#This Row],[CAS]]&amp;", "&amp;Table237[[#This Row],[Descriptions]]</f>
        <v>Declarable at 0.1% - CAS No. 84303-45-7, 1,1'-Biphenyl, 2,3',4,4'-tetrabromo-</v>
      </c>
    </row>
    <row r="1392" spans="1:6" ht="25.5">
      <c r="A1392" s="333" t="s">
        <v>2661</v>
      </c>
      <c r="B1392" s="334" t="s">
        <v>6584</v>
      </c>
      <c r="C1392" s="334" t="s">
        <v>6562</v>
      </c>
      <c r="D1392" s="335">
        <v>1E-3</v>
      </c>
      <c r="E1392" s="319"/>
      <c r="F1392" s="319" t="str">
        <f>"Declarable at "&amp;D1392*100&amp;"% - CAS No. "&amp;Table237[[#This Row],[CAS]]&amp;", "&amp;Table237[[#This Row],[Descriptions]]</f>
        <v>Declarable at 0.1% - CAS No. 38421-62-4, 1,1'-Biphenyl, 2,3,4,5,6-pentabromo-</v>
      </c>
    </row>
    <row r="1393" spans="1:6" ht="25.5">
      <c r="A1393" s="333" t="s">
        <v>2860</v>
      </c>
      <c r="B1393" s="334" t="s">
        <v>6585</v>
      </c>
      <c r="C1393" s="334" t="s">
        <v>6562</v>
      </c>
      <c r="D1393" s="335">
        <v>1E-3</v>
      </c>
      <c r="E1393" s="319"/>
      <c r="F1393" s="319" t="str">
        <f>"Declarable at "&amp;D1393*100&amp;"% - CAS No. "&amp;Table237[[#This Row],[CAS]]&amp;", "&amp;Table237[[#This Row],[Descriptions]]</f>
        <v>Declarable at 0.1% - CAS No. 59080-38-5, 1,1'-Biphenyl, 2,3',4',5-tetrabromo-</v>
      </c>
    </row>
    <row r="1394" spans="1:6" ht="25.5">
      <c r="A1394" s="333" t="s">
        <v>2857</v>
      </c>
      <c r="B1394" s="334" t="s">
        <v>6586</v>
      </c>
      <c r="C1394" s="334" t="s">
        <v>6562</v>
      </c>
      <c r="D1394" s="335">
        <v>1E-3</v>
      </c>
      <c r="E1394" s="319"/>
      <c r="F1394" s="319" t="str">
        <f>"Declarable at "&amp;D1394*100&amp;"% - CAS No. "&amp;Table237[[#This Row],[CAS]]&amp;", "&amp;Table237[[#This Row],[Descriptions]]</f>
        <v>Declarable at 0.1% - CAS No. 59080-35-2, 1,1'-Biphenyl, 2,3',5-tribromo-</v>
      </c>
    </row>
    <row r="1395" spans="1:6" ht="25.5">
      <c r="A1395" s="333" t="s">
        <v>2757</v>
      </c>
      <c r="B1395" s="334" t="s">
        <v>6587</v>
      </c>
      <c r="C1395" s="334" t="s">
        <v>6562</v>
      </c>
      <c r="D1395" s="335">
        <v>1E-3</v>
      </c>
      <c r="E1395" s="319"/>
      <c r="F1395" s="319" t="str">
        <f>"Declarable at "&amp;D1395*100&amp;"% - CAS No. "&amp;Table237[[#This Row],[CAS]]&amp;", "&amp;Table237[[#This Row],[Descriptions]]</f>
        <v>Declarable at 0.1% - CAS No. 49602-90-6, 1,1'-Biphenyl, 2,3'-dibromo-</v>
      </c>
    </row>
    <row r="1396" spans="1:6" ht="25.5">
      <c r="A1396" s="333" t="s">
        <v>2937</v>
      </c>
      <c r="B1396" s="334" t="s">
        <v>6588</v>
      </c>
      <c r="C1396" s="334" t="s">
        <v>6562</v>
      </c>
      <c r="D1396" s="335">
        <v>1E-3</v>
      </c>
      <c r="E1396" s="319"/>
      <c r="F1396" s="319" t="str">
        <f>"Declarable at "&amp;D1396*100&amp;"% - CAS No. "&amp;Table237[[#This Row],[CAS]]&amp;", "&amp;Table237[[#This Row],[Descriptions]]</f>
        <v>Declarable at 0.1% - CAS No. 64258-02-2, 1,1'-Biphenyl, 2,4,4',6-tetrabromo-</v>
      </c>
    </row>
    <row r="1397" spans="1:6" ht="25.5">
      <c r="A1397" s="333" t="s">
        <v>2858</v>
      </c>
      <c r="B1397" s="334" t="s">
        <v>6589</v>
      </c>
      <c r="C1397" s="334" t="s">
        <v>6562</v>
      </c>
      <c r="D1397" s="335">
        <v>1E-3</v>
      </c>
      <c r="E1397" s="319"/>
      <c r="F1397" s="319" t="str">
        <f>"Declarable at "&amp;D1397*100&amp;"% - CAS No. "&amp;Table237[[#This Row],[CAS]]&amp;", "&amp;Table237[[#This Row],[Descriptions]]</f>
        <v>Declarable at 0.1% - CAS No. 59080-36-3, 1,1'-Biphenyl, 2,4',5-tribromo-</v>
      </c>
    </row>
    <row r="1398" spans="1:6" ht="25.5">
      <c r="A1398" s="333" t="s">
        <v>2855</v>
      </c>
      <c r="B1398" s="334" t="s">
        <v>6590</v>
      </c>
      <c r="C1398" s="334" t="s">
        <v>6562</v>
      </c>
      <c r="D1398" s="335">
        <v>1E-3</v>
      </c>
      <c r="E1398" s="319"/>
      <c r="F1398" s="319" t="str">
        <f>"Declarable at "&amp;D1398*100&amp;"% - CAS No. "&amp;Table237[[#This Row],[CAS]]&amp;", "&amp;Table237[[#This Row],[Descriptions]]</f>
        <v>Declarable at 0.1% - CAS No. 59080-33-0, 1,1'-Biphenyl, 2,4,6-tribromo-</v>
      </c>
    </row>
    <row r="1399" spans="1:6" ht="25.5">
      <c r="A1399" s="333" t="s">
        <v>2938</v>
      </c>
      <c r="B1399" s="334" t="s">
        <v>6591</v>
      </c>
      <c r="C1399" s="334" t="s">
        <v>6562</v>
      </c>
      <c r="D1399" s="335">
        <v>1E-3</v>
      </c>
      <c r="E1399" s="319"/>
      <c r="F1399" s="319" t="str">
        <f>"Declarable at "&amp;D1399*100&amp;"% - CAS No. "&amp;Table237[[#This Row],[CAS]]&amp;", "&amp;Table237[[#This Row],[Descriptions]]</f>
        <v>Declarable at 0.1% - CAS No. 64258-03-3, 1,1'-Biphenyl, 2,4',6-tribromo-</v>
      </c>
    </row>
    <row r="1400" spans="1:6" ht="25.5">
      <c r="A1400" s="333" t="s">
        <v>2758</v>
      </c>
      <c r="B1400" s="334" t="s">
        <v>6592</v>
      </c>
      <c r="C1400" s="334" t="s">
        <v>6562</v>
      </c>
      <c r="D1400" s="335">
        <v>1E-3</v>
      </c>
      <c r="E1400" s="319"/>
      <c r="F1400" s="319" t="str">
        <f>"Declarable at "&amp;D1400*100&amp;"% - CAS No. "&amp;Table237[[#This Row],[CAS]]&amp;", "&amp;Table237[[#This Row],[Descriptions]]</f>
        <v>Declarable at 0.1% - CAS No. 49602-91-7, 1,1'-Biphenyl, 2,4'-dibromo-</v>
      </c>
    </row>
    <row r="1401" spans="1:6" ht="25.5">
      <c r="A1401" s="333" t="s">
        <v>2800</v>
      </c>
      <c r="B1401" s="334" t="s">
        <v>6593</v>
      </c>
      <c r="C1401" s="334" t="s">
        <v>6562</v>
      </c>
      <c r="D1401" s="335">
        <v>1E-3</v>
      </c>
      <c r="E1401" s="319"/>
      <c r="F1401" s="319" t="str">
        <f>"Declarable at "&amp;D1401*100&amp;"% - CAS No. "&amp;Table237[[#This Row],[CAS]]&amp;", "&amp;Table237[[#This Row],[Descriptions]]</f>
        <v>Declarable at 0.1% - CAS No. 53592-10-2, 1,1'-Biphenyl, 2,4-dibromo-</v>
      </c>
    </row>
    <row r="1402" spans="1:6" ht="25.5">
      <c r="A1402" s="333" t="s">
        <v>2836</v>
      </c>
      <c r="B1402" s="334" t="s">
        <v>6594</v>
      </c>
      <c r="C1402" s="334" t="s">
        <v>6562</v>
      </c>
      <c r="D1402" s="335">
        <v>1E-3</v>
      </c>
      <c r="E1402" s="319"/>
      <c r="F1402" s="319" t="str">
        <f>"Declarable at "&amp;D1402*100&amp;"% - CAS No. "&amp;Table237[[#This Row],[CAS]]&amp;", "&amp;Table237[[#This Row],[Descriptions]]</f>
        <v>Declarable at 0.1% - CAS No. 57422-77-2, 1,1'-Biphenyl, 2,5-dibromo-</v>
      </c>
    </row>
    <row r="1403" spans="1:6" ht="25.5">
      <c r="A1403" s="333" t="s">
        <v>2854</v>
      </c>
      <c r="B1403" s="334" t="s">
        <v>6595</v>
      </c>
      <c r="C1403" s="334" t="s">
        <v>6562</v>
      </c>
      <c r="D1403" s="335">
        <v>1E-3</v>
      </c>
      <c r="E1403" s="319"/>
      <c r="F1403" s="319" t="str">
        <f>"Declarable at "&amp;D1403*100&amp;"% - CAS No. "&amp;Table237[[#This Row],[CAS]]&amp;", "&amp;Table237[[#This Row],[Descriptions]]</f>
        <v>Declarable at 0.1% - CAS No. 59080-32-9, 1,1'-Biphenyl, 2,6-dibromo-</v>
      </c>
    </row>
    <row r="1404" spans="1:6" ht="25.5">
      <c r="A1404" s="333" t="s">
        <v>3139</v>
      </c>
      <c r="B1404" s="334" t="s">
        <v>6596</v>
      </c>
      <c r="C1404" s="334" t="s">
        <v>6562</v>
      </c>
      <c r="D1404" s="335">
        <v>1E-3</v>
      </c>
      <c r="E1404" s="319"/>
      <c r="F1404" s="319" t="str">
        <f>"Declarable at "&amp;D1404*100&amp;"% - CAS No. "&amp;Table237[[#This Row],[CAS]]&amp;", "&amp;Table237[[#This Row],[Descriptions]]</f>
        <v>Declarable at 0.1% - CAS No. 77102-82-0, 1,1'-Biphenyl, 3,3',4,4'-tetrabromo-</v>
      </c>
    </row>
    <row r="1405" spans="1:6" ht="25.5">
      <c r="A1405" s="333" t="s">
        <v>3396</v>
      </c>
      <c r="B1405" s="334" t="s">
        <v>6597</v>
      </c>
      <c r="C1405" s="334" t="s">
        <v>6562</v>
      </c>
      <c r="D1405" s="335">
        <v>1E-3</v>
      </c>
      <c r="E1405" s="319"/>
      <c r="F1405" s="319" t="str">
        <f>"Declarable at "&amp;D1405*100&amp;"% - CAS No. "&amp;Table237[[#This Row],[CAS]]&amp;", "&amp;Table237[[#This Row],[Descriptions]]</f>
        <v>Declarable at 0.1% - CAS No. 97038-98-7, 1,1'-Biphenyl, 3,3',4,5'-tetrabromo-</v>
      </c>
    </row>
    <row r="1406" spans="1:6" ht="25.5">
      <c r="A1406" s="333" t="s">
        <v>2323</v>
      </c>
      <c r="B1406" s="334" t="s">
        <v>6598</v>
      </c>
      <c r="C1406" s="334" t="s">
        <v>6562</v>
      </c>
      <c r="D1406" s="335">
        <v>1E-3</v>
      </c>
      <c r="E1406" s="319"/>
      <c r="F1406" s="319" t="str">
        <f>"Declarable at "&amp;D1406*100&amp;"% - CAS No. "&amp;Table237[[#This Row],[CAS]]&amp;", "&amp;Table237[[#This Row],[Descriptions]]</f>
        <v>Declarable at 0.1% - CAS No. 16400-50-3, 1,1'-Biphenyl, 3,3',5,5'-tetrabromo-</v>
      </c>
    </row>
    <row r="1407" spans="1:6" ht="25.5">
      <c r="A1407" s="333" t="s">
        <v>2324</v>
      </c>
      <c r="B1407" s="334" t="s">
        <v>6599</v>
      </c>
      <c r="C1407" s="334" t="s">
        <v>6562</v>
      </c>
      <c r="D1407" s="335">
        <v>1E-3</v>
      </c>
      <c r="E1407" s="319"/>
      <c r="F1407" s="319" t="str">
        <f>"Declarable at "&amp;D1407*100&amp;"% - CAS No. "&amp;Table237[[#This Row],[CAS]]&amp;", "&amp;Table237[[#This Row],[Descriptions]]</f>
        <v>Declarable at 0.1% - CAS No. 16400-51-4, 1,1'-Biphenyl, 3,3'-dibromo-</v>
      </c>
    </row>
    <row r="1408" spans="1:6" ht="25.5">
      <c r="A1408" s="333" t="s">
        <v>2878</v>
      </c>
      <c r="B1408" s="334" t="s">
        <v>6600</v>
      </c>
      <c r="C1408" s="334" t="s">
        <v>6562</v>
      </c>
      <c r="D1408" s="335">
        <v>1E-3</v>
      </c>
      <c r="E1408" s="319"/>
      <c r="F1408" s="319" t="str">
        <f>"Declarable at "&amp;D1408*100&amp;"% - CAS No. "&amp;Table237[[#This Row],[CAS]]&amp;", "&amp;Table237[[#This Row],[Descriptions]]</f>
        <v>Declarable at 0.1% - CAS No. 59589-92-3, 1,1'-Biphenyl, 3,4,4',5-tetrabromo-</v>
      </c>
    </row>
    <row r="1409" spans="1:6" ht="25.5">
      <c r="A1409" s="333" t="s">
        <v>2833</v>
      </c>
      <c r="B1409" s="334" t="s">
        <v>6601</v>
      </c>
      <c r="C1409" s="334" t="s">
        <v>6562</v>
      </c>
      <c r="D1409" s="335">
        <v>1E-3</v>
      </c>
      <c r="E1409" s="319"/>
      <c r="F1409" s="319" t="str">
        <f>"Declarable at "&amp;D1409*100&amp;"% - CAS No. "&amp;Table237[[#This Row],[CAS]]&amp;", "&amp;Table237[[#This Row],[Descriptions]]</f>
        <v>Declarable at 0.1% - CAS No. 57186-90-0, 1,1'-Biphenyl, 3,4'-dibromo-</v>
      </c>
    </row>
    <row r="1410" spans="1:6" ht="25.5">
      <c r="A1410" s="333" t="s">
        <v>2886</v>
      </c>
      <c r="B1410" s="334" t="s">
        <v>6602</v>
      </c>
      <c r="C1410" s="334" t="s">
        <v>6562</v>
      </c>
      <c r="D1410" s="335">
        <v>1E-3</v>
      </c>
      <c r="E1410" s="319"/>
      <c r="F1410" s="319" t="str">
        <f>"Declarable at "&amp;D1410*100&amp;"% - CAS No. "&amp;Table237[[#This Row],[CAS]]&amp;", "&amp;Table237[[#This Row],[Descriptions]]</f>
        <v>Declarable at 0.1% - CAS No. 60108-72-7, 1,1'-Biphenyl, 3,4-dibromo-</v>
      </c>
    </row>
    <row r="1411" spans="1:6" ht="25.5">
      <c r="A1411" s="333" t="s">
        <v>3338</v>
      </c>
      <c r="B1411" s="334" t="s">
        <v>6603</v>
      </c>
      <c r="C1411" s="334" t="s">
        <v>6562</v>
      </c>
      <c r="D1411" s="335">
        <v>1E-3</v>
      </c>
      <c r="E1411" s="319"/>
      <c r="F1411" s="319" t="str">
        <f>"Declarable at "&amp;D1411*100&amp;"% - CAS No. "&amp;Table237[[#This Row],[CAS]]&amp;", "&amp;Table237[[#This Row],[Descriptions]]</f>
        <v>Declarable at 0.1% - CAS No. 92-86-4, 1,1'-Biphenyl, 4,4'-dibromo-</v>
      </c>
    </row>
    <row r="1412" spans="1:6" ht="25.5">
      <c r="A1412" s="333" t="s">
        <v>3215</v>
      </c>
      <c r="B1412" s="334" t="s">
        <v>6604</v>
      </c>
      <c r="C1412" s="334" t="s">
        <v>6562</v>
      </c>
      <c r="D1412" s="335">
        <v>1E-3</v>
      </c>
      <c r="E1412" s="319"/>
      <c r="F1412" s="319" t="str">
        <f>"Declarable at "&amp;D1412*100&amp;"% - CAS No. "&amp;Table237[[#This Row],[CAS]]&amp;", "&amp;Table237[[#This Row],[Descriptions]]</f>
        <v>Declarable at 0.1% - CAS No. 83929-69-5, 2,2',3,3',5,5',6,6'-Octabromo-4-phenoxy-1,1'-biphenyl</v>
      </c>
    </row>
    <row r="1413" spans="1:6" ht="25.5">
      <c r="A1413" s="333" t="s">
        <v>2278</v>
      </c>
      <c r="B1413" s="334" t="s">
        <v>6605</v>
      </c>
      <c r="C1413" s="334" t="s">
        <v>6562</v>
      </c>
      <c r="D1413" s="335">
        <v>1E-3</v>
      </c>
      <c r="E1413" s="319"/>
      <c r="F1413" s="319" t="str">
        <f>"Declarable at "&amp;D1413*100&amp;"% - CAS No. "&amp;Table237[[#This Row],[CAS]]&amp;", "&amp;Table237[[#This Row],[Descriptions]]</f>
        <v>Declarable at 0.1% - CAS No. 14957-65-4, 4,4',6,6'-Tetrabromo[1,1'-biphenyl]-2,2'-diol</v>
      </c>
    </row>
    <row r="1414" spans="1:6" ht="25.5">
      <c r="A1414" s="333" t="s">
        <v>2214</v>
      </c>
      <c r="B1414" s="334" t="s">
        <v>6606</v>
      </c>
      <c r="C1414" s="334" t="s">
        <v>6562</v>
      </c>
      <c r="D1414" s="335">
        <v>1E-3</v>
      </c>
      <c r="E1414" s="319"/>
      <c r="F1414" s="319" t="str">
        <f>"Declarable at "&amp;D1414*100&amp;"% - CAS No. "&amp;Table237[[#This Row],[CAS]]&amp;", "&amp;Table237[[#This Row],[Descriptions]]</f>
        <v>Declarable at 0.1% - CAS No. 13654-09-6, Decabromobiphenyl</v>
      </c>
    </row>
    <row r="1415" spans="1:6" ht="25.5">
      <c r="A1415" s="333" t="s">
        <v>2874</v>
      </c>
      <c r="B1415" s="334" t="s">
        <v>6607</v>
      </c>
      <c r="C1415" s="334" t="s">
        <v>6562</v>
      </c>
      <c r="D1415" s="335">
        <v>1E-3</v>
      </c>
      <c r="E1415" s="319"/>
      <c r="F1415" s="319" t="str">
        <f>"Declarable at "&amp;D1415*100&amp;"% - CAS No. "&amp;Table237[[#This Row],[CAS]]&amp;", "&amp;Table237[[#This Row],[Descriptions]]</f>
        <v>Declarable at 0.1% - CAS No. 59536-65-1, Firemaster BP-6</v>
      </c>
    </row>
    <row r="1416" spans="1:6" ht="25.5">
      <c r="A1416" s="333" t="s">
        <v>2971</v>
      </c>
      <c r="B1416" s="334" t="s">
        <v>6608</v>
      </c>
      <c r="C1416" s="334" t="s">
        <v>6562</v>
      </c>
      <c r="D1416" s="335">
        <v>1E-3</v>
      </c>
      <c r="E1416" s="319"/>
      <c r="F1416" s="319" t="str">
        <f>"Declarable at "&amp;D1416*100&amp;"% - CAS No. "&amp;Table237[[#This Row],[CAS]]&amp;", "&amp;Table237[[#This Row],[Descriptions]]</f>
        <v>Declarable at 0.1% - CAS No. 67774-32-7, Firemaster FF-1</v>
      </c>
    </row>
    <row r="1417" spans="1:6" ht="25.5">
      <c r="A1417" s="333" t="s">
        <v>2638</v>
      </c>
      <c r="B1417" s="334" t="s">
        <v>6609</v>
      </c>
      <c r="C1417" s="334" t="s">
        <v>6562</v>
      </c>
      <c r="D1417" s="335">
        <v>1E-3</v>
      </c>
      <c r="E1417" s="319"/>
      <c r="F1417" s="319" t="str">
        <f>"Declarable at "&amp;D1417*100&amp;"% - CAS No. "&amp;Table237[[#This Row],[CAS]]&amp;", "&amp;Table237[[#This Row],[Descriptions]]</f>
        <v>Declarable at 0.1% - CAS No. 36355-01-8, Hexabromobiphenyl</v>
      </c>
    </row>
    <row r="1418" spans="1:6" ht="25.5">
      <c r="A1418" s="333" t="s">
        <v>2509</v>
      </c>
      <c r="B1418" s="334" t="s">
        <v>6610</v>
      </c>
      <c r="C1418" s="334" t="s">
        <v>6562</v>
      </c>
      <c r="D1418" s="335">
        <v>1E-3</v>
      </c>
      <c r="E1418" s="319"/>
      <c r="F1418" s="319" t="str">
        <f>"Declarable at "&amp;D1418*100&amp;"% - CAS No. "&amp;Table237[[#This Row],[CAS]]&amp;", "&amp;Table237[[#This Row],[Descriptions]]</f>
        <v>Declarable at 0.1% - CAS No. 27858-07-7, Octabromobiphenyl</v>
      </c>
    </row>
    <row r="1419" spans="1:6" ht="25.5">
      <c r="A1419" s="333" t="s">
        <v>2897</v>
      </c>
      <c r="B1419" s="334" t="s">
        <v>6611</v>
      </c>
      <c r="C1419" s="334" t="s">
        <v>6562</v>
      </c>
      <c r="D1419" s="335">
        <v>1E-3</v>
      </c>
      <c r="E1419" s="319"/>
      <c r="F1419" s="319" t="str">
        <f>"Declarable at "&amp;D1419*100&amp;"% - CAS No. "&amp;Table237[[#This Row],[CAS]]&amp;", "&amp;Table237[[#This Row],[Descriptions]]</f>
        <v>Declarable at 0.1% - CAS No. 61288-13-9, Bromkal 80</v>
      </c>
    </row>
    <row r="1420" spans="1:6" ht="25.5">
      <c r="A1420" s="333" t="s">
        <v>2669</v>
      </c>
      <c r="B1420" s="334" t="s">
        <v>6612</v>
      </c>
      <c r="C1420" s="334" t="s">
        <v>6562</v>
      </c>
      <c r="D1420" s="335">
        <v>1E-3</v>
      </c>
      <c r="E1420" s="319"/>
      <c r="F1420" s="319" t="str">
        <f>"Declarable at "&amp;D1420*100&amp;"% - CAS No. "&amp;Table237[[#This Row],[CAS]]&amp;", "&amp;Table237[[#This Row],[Descriptions]]</f>
        <v>Declarable at 0.1% - CAS No. 40088-45-7, 1,1'-Biphenyl, 2,3,3',4'-tetrabromo-</v>
      </c>
    </row>
    <row r="1421" spans="1:6" ht="25.5">
      <c r="A1421" s="333" t="s">
        <v>2862</v>
      </c>
      <c r="B1421" s="334" t="s">
        <v>6613</v>
      </c>
      <c r="C1421" s="334" t="s">
        <v>6562</v>
      </c>
      <c r="D1421" s="335">
        <v>1E-3</v>
      </c>
      <c r="E1421" s="319"/>
      <c r="F1421" s="319" t="str">
        <f>"Declarable at "&amp;D1421*100&amp;"% - CAS No. "&amp;Table237[[#This Row],[CAS]]&amp;", "&amp;Table237[[#This Row],[Descriptions]]</f>
        <v xml:space="preserve">Declarable at 0.1% - CAS No. 59080-40-9, 1,1'-Biphenyl, 2,2',4,4',5,5'-hexabromo- </v>
      </c>
    </row>
    <row r="1422" spans="1:6" ht="25.5">
      <c r="A1422" s="333" t="s">
        <v>2497</v>
      </c>
      <c r="B1422" s="334" t="s">
        <v>6614</v>
      </c>
      <c r="C1422" s="334" t="s">
        <v>6562</v>
      </c>
      <c r="D1422" s="335">
        <v>1E-3</v>
      </c>
      <c r="E1422" s="319"/>
      <c r="F1422" s="319" t="str">
        <f>"Declarable at "&amp;D1422*100&amp;"% - CAS No. "&amp;Table237[[#This Row],[CAS]]&amp;", "&amp;Table237[[#This Row],[Descriptions]]</f>
        <v>Declarable at 0.1% - CAS No. 27479-65-8, 1,1'-Biphenyl, dibromo-</v>
      </c>
    </row>
    <row r="1423" spans="1:6" ht="25.5">
      <c r="A1423" s="333" t="s">
        <v>2399</v>
      </c>
      <c r="B1423" s="334" t="s">
        <v>6615</v>
      </c>
      <c r="C1423" s="334" t="s">
        <v>6562</v>
      </c>
      <c r="D1423" s="335">
        <v>1E-3</v>
      </c>
      <c r="E1423" s="319"/>
      <c r="F1423" s="319" t="str">
        <f>"Declarable at "&amp;D1423*100&amp;"% - CAS No. "&amp;Table237[[#This Row],[CAS]]&amp;", "&amp;Table237[[#This Row],[Descriptions]]</f>
        <v>Declarable at 0.1% - CAS No. 2052-07-5, 2-bromobiphenyl</v>
      </c>
    </row>
    <row r="1424" spans="1:6" ht="25.5">
      <c r="A1424" s="333" t="s">
        <v>2414</v>
      </c>
      <c r="B1424" s="334" t="s">
        <v>6616</v>
      </c>
      <c r="C1424" s="334" t="s">
        <v>6562</v>
      </c>
      <c r="D1424" s="335">
        <v>1E-3</v>
      </c>
      <c r="E1424" s="319"/>
      <c r="F1424" s="319" t="str">
        <f>"Declarable at "&amp;D1424*100&amp;"% - CAS No. "&amp;Table237[[#This Row],[CAS]]&amp;", "&amp;Table237[[#This Row],[Descriptions]]</f>
        <v>Declarable at 0.1% - CAS No. 2113-57-7, 3-bromobiphenyl</v>
      </c>
    </row>
    <row r="1425" spans="1:6" ht="25.5">
      <c r="A1425" s="333" t="s">
        <v>3337</v>
      </c>
      <c r="B1425" s="334" t="s">
        <v>6617</v>
      </c>
      <c r="C1425" s="334" t="s">
        <v>6562</v>
      </c>
      <c r="D1425" s="335">
        <v>1E-3</v>
      </c>
      <c r="E1425" s="319"/>
      <c r="F1425" s="319" t="str">
        <f>"Declarable at "&amp;D1425*100&amp;"% - CAS No. "&amp;Table237[[#This Row],[CAS]]&amp;", "&amp;Table237[[#This Row],[Descriptions]]</f>
        <v>Declarable at 0.1% - CAS No. 92-66-0, 4-bromobiphenyl</v>
      </c>
    </row>
    <row r="1426" spans="1:6" ht="25.5">
      <c r="A1426" s="333" t="s">
        <v>2606</v>
      </c>
      <c r="B1426" s="334" t="s">
        <v>6618</v>
      </c>
      <c r="C1426" s="334" t="s">
        <v>6562</v>
      </c>
      <c r="D1426" s="335">
        <v>1E-3</v>
      </c>
      <c r="E1426" s="319"/>
      <c r="F1426" s="319" t="str">
        <f>"Declarable at "&amp;D1426*100&amp;"% - CAS No. "&amp;Table237[[#This Row],[CAS]]&amp;", "&amp;Table237[[#This Row],[Descriptions]]</f>
        <v>Declarable at 0.1% - CAS No. 35194-78-6, Heptabromobiphenyl</v>
      </c>
    </row>
    <row r="1427" spans="1:6" ht="25.5">
      <c r="A1427" s="333" t="s">
        <v>2506</v>
      </c>
      <c r="B1427" s="334" t="s">
        <v>6619</v>
      </c>
      <c r="C1427" s="334" t="s">
        <v>6562</v>
      </c>
      <c r="D1427" s="335">
        <v>1E-3</v>
      </c>
      <c r="E1427" s="319"/>
      <c r="F1427" s="319" t="str">
        <f>"Declarable at "&amp;D1427*100&amp;"% - CAS No. "&amp;Table237[[#This Row],[CAS]]&amp;", "&amp;Table237[[#This Row],[Descriptions]]</f>
        <v>Declarable at 0.1% - CAS No. 27753-52-2, Nonabromo-1,1′-biphenyl</v>
      </c>
    </row>
    <row r="1428" spans="1:6" ht="25.5">
      <c r="A1428" s="333" t="s">
        <v>2822</v>
      </c>
      <c r="B1428" s="334" t="s">
        <v>6620</v>
      </c>
      <c r="C1428" s="334" t="s">
        <v>6562</v>
      </c>
      <c r="D1428" s="335">
        <v>1E-3</v>
      </c>
      <c r="E1428" s="319"/>
      <c r="F1428" s="319" t="str">
        <f>"Declarable at "&amp;D1428*100&amp;"% - CAS No. "&amp;Table237[[#This Row],[CAS]]&amp;", "&amp;Table237[[#This Row],[Descriptions]]</f>
        <v>Declarable at 0.1% - CAS No. 56307-79-0, Pentabromobiphenyl</v>
      </c>
    </row>
    <row r="1429" spans="1:6" ht="25.5">
      <c r="A1429" s="333" t="s">
        <v>3188</v>
      </c>
      <c r="B1429" s="334" t="s">
        <v>6621</v>
      </c>
      <c r="C1429" s="334" t="s">
        <v>6562</v>
      </c>
      <c r="D1429" s="335">
        <v>1E-3</v>
      </c>
      <c r="E1429" s="319"/>
      <c r="F1429" s="319" t="str">
        <f>"Declarable at "&amp;D1429*100&amp;"% - CAS No. "&amp;Table237[[#This Row],[CAS]]&amp;", "&amp;Table237[[#This Row],[Descriptions]]</f>
        <v xml:space="preserve">Declarable at 0.1% - CAS No. 79596-31-9, Dodecabromoterphenyl </v>
      </c>
    </row>
    <row r="1430" spans="1:6" ht="25.5">
      <c r="A1430" s="333" t="s">
        <v>3216</v>
      </c>
      <c r="B1430" s="334" t="s">
        <v>6622</v>
      </c>
      <c r="C1430" s="334" t="s">
        <v>6562</v>
      </c>
      <c r="D1430" s="335">
        <v>1E-3</v>
      </c>
      <c r="E1430" s="319"/>
      <c r="F1430" s="319" t="str">
        <f>"Declarable at "&amp;D1430*100&amp;"% - CAS No. "&amp;Table237[[#This Row],[CAS]]&amp;", "&amp;Table237[[#This Row],[Descriptions]]</f>
        <v xml:space="preserve">Declarable at 0.1% - CAS No. 83929-80-0, Undecabromoterphenyl </v>
      </c>
    </row>
    <row r="1431" spans="1:6" ht="25.5">
      <c r="A1431" s="333" t="s">
        <v>2349</v>
      </c>
      <c r="B1431" s="334" t="s">
        <v>6623</v>
      </c>
      <c r="C1431" s="334" t="s">
        <v>6562</v>
      </c>
      <c r="D1431" s="335">
        <v>1E-3</v>
      </c>
      <c r="E1431" s="319"/>
      <c r="F1431" s="319" t="str">
        <f>"Declarable at "&amp;D1431*100&amp;"% - CAS No. "&amp;Table237[[#This Row],[CAS]]&amp;", "&amp;Table237[[#This Row],[Descriptions]]</f>
        <v>Declarable at 0.1% - CAS No. 1762-84-1, 4-Bromo-p-terphenyl
(1,1':4',1''-Terphenyl, 4-bromo-)</v>
      </c>
    </row>
    <row r="1432" spans="1:6" ht="25.5">
      <c r="A1432" s="333" t="s">
        <v>2575</v>
      </c>
      <c r="B1432" s="334" t="s">
        <v>6624</v>
      </c>
      <c r="C1432" s="334" t="s">
        <v>6562</v>
      </c>
      <c r="D1432" s="335">
        <v>1E-3</v>
      </c>
      <c r="E1432" s="319"/>
      <c r="F1432" s="319" t="str">
        <f>"Declarable at "&amp;D1432*100&amp;"% - CAS No. "&amp;Table237[[#This Row],[CAS]]&amp;", "&amp;Table237[[#This Row],[Descriptions]]</f>
        <v xml:space="preserve">Declarable at 0.1% - CAS No. 3282-24-4, 2-bromo-p-terphenyl </v>
      </c>
    </row>
    <row r="1433" spans="1:6" ht="25.5">
      <c r="A1433" s="333" t="s">
        <v>3107</v>
      </c>
      <c r="B1433" s="334" t="s">
        <v>6624</v>
      </c>
      <c r="C1433" s="334" t="s">
        <v>6562</v>
      </c>
      <c r="D1433" s="335">
        <v>1E-3</v>
      </c>
      <c r="E1433" s="319"/>
      <c r="F1433" s="319" t="str">
        <f>"Declarable at "&amp;D1433*100&amp;"% - CAS No. "&amp;Table237[[#This Row],[CAS]]&amp;", "&amp;Table237[[#This Row],[Descriptions]]</f>
        <v xml:space="preserve">Declarable at 0.1% - CAS No. 75295-57-7, 2-bromo-p-terphenyl </v>
      </c>
    </row>
    <row r="1434" spans="1:6" ht="25.5">
      <c r="A1434" s="333" t="s">
        <v>2354</v>
      </c>
      <c r="B1434" s="334" t="s">
        <v>6625</v>
      </c>
      <c r="C1434" s="334" t="s">
        <v>6562</v>
      </c>
      <c r="D1434" s="335">
        <v>1E-3</v>
      </c>
      <c r="E1434" s="319"/>
      <c r="F1434" s="319" t="str">
        <f>"Declarable at "&amp;D1434*100&amp;"% - CAS No. "&amp;Table237[[#This Row],[CAS]]&amp;", "&amp;Table237[[#This Row],[Descriptions]]</f>
        <v xml:space="preserve">Declarable at 0.1% - CAS No. 17788-94-2, 4,4'-Dibromo-p-terphenyl </v>
      </c>
    </row>
    <row r="1435" spans="1:6" ht="25.5">
      <c r="A1435" s="333" t="s">
        <v>2350</v>
      </c>
      <c r="B1435" s="334" t="s">
        <v>6626</v>
      </c>
      <c r="C1435" s="334" t="s">
        <v>6562</v>
      </c>
      <c r="D1435" s="335">
        <v>1E-3</v>
      </c>
      <c r="E1435" s="319"/>
      <c r="F1435" s="319" t="str">
        <f>"Declarable at "&amp;D1435*100&amp;"% - CAS No. "&amp;Table237[[#This Row],[CAS]]&amp;", "&amp;Table237[[#This Row],[Descriptions]]</f>
        <v xml:space="preserve">Declarable at 0.1% - CAS No. 1762-87-4, 3-bromo-p-terphenyl </v>
      </c>
    </row>
    <row r="1436" spans="1:6">
      <c r="A1436" s="333" t="s">
        <v>2638</v>
      </c>
      <c r="B1436" s="334" t="s">
        <v>6491</v>
      </c>
      <c r="C1436" s="334" t="s">
        <v>6490</v>
      </c>
      <c r="D1436" s="335">
        <v>1E-3</v>
      </c>
      <c r="E1436" s="319"/>
      <c r="F1436" s="319" t="str">
        <f>"Declarable at "&amp;D1436*100&amp;"% - CAS No. "&amp;Table237[[#This Row],[CAS]]&amp;", "&amp;Table237[[#This Row],[Descriptions]]</f>
        <v xml:space="preserve">Declarable at 0.1% - CAS No. 36355-01-8, Hexabromobiphenyl </v>
      </c>
    </row>
    <row r="1437" spans="1:6">
      <c r="A1437" s="333" t="s">
        <v>3010</v>
      </c>
      <c r="B1437" s="334" t="s">
        <v>6492</v>
      </c>
      <c r="C1437" s="334" t="s">
        <v>6490</v>
      </c>
      <c r="D1437" s="335">
        <v>1E-3</v>
      </c>
      <c r="E1437" s="319"/>
      <c r="F1437" s="319" t="str">
        <f>"Declarable at "&amp;D1437*100&amp;"% - CAS No. "&amp;Table237[[#This Row],[CAS]]&amp;", "&amp;Table237[[#This Row],[Descriptions]]</f>
        <v>Declarable at 0.1% - CAS No. 68631-49-2, 2,2,4,4,5,5-Hexabromodiphenyl ether</v>
      </c>
    </row>
    <row r="1438" spans="1:6">
      <c r="A1438" s="333" t="s">
        <v>2406</v>
      </c>
      <c r="B1438" s="334" t="s">
        <v>6493</v>
      </c>
      <c r="C1438" s="334" t="s">
        <v>6490</v>
      </c>
      <c r="D1438" s="335">
        <v>1E-3</v>
      </c>
      <c r="E1438" s="319"/>
      <c r="F1438" s="319" t="str">
        <f>"Declarable at "&amp;D1438*100&amp;"% - CAS No. "&amp;Table237[[#This Row],[CAS]]&amp;", "&amp;Table237[[#This Row],[Descriptions]]</f>
        <v>Declarable at 0.1% - CAS No. 207122-15-4, 2,2,4,4,5,6-Hexabromodiphenyl ether</v>
      </c>
    </row>
    <row r="1439" spans="1:6">
      <c r="A1439" s="333" t="s">
        <v>2731</v>
      </c>
      <c r="B1439" s="334" t="s">
        <v>6494</v>
      </c>
      <c r="C1439" s="334" t="s">
        <v>6490</v>
      </c>
      <c r="D1439" s="335">
        <v>1E-3</v>
      </c>
      <c r="E1439" s="319"/>
      <c r="F1439" s="319" t="str">
        <f>"Declarable at "&amp;D1439*100&amp;"% - CAS No. "&amp;Table237[[#This Row],[CAS]]&amp;", "&amp;Table237[[#This Row],[Descriptions]]</f>
        <v>Declarable at 0.1% - CAS No. 446255-22-7, 2,2,3,3,4,5,6-Heptabromodiphenyl ether</v>
      </c>
    </row>
    <row r="1440" spans="1:6">
      <c r="A1440" s="333" t="s">
        <v>2407</v>
      </c>
      <c r="B1440" s="334" t="s">
        <v>6495</v>
      </c>
      <c r="C1440" s="334" t="s">
        <v>6490</v>
      </c>
      <c r="D1440" s="335">
        <v>1E-3</v>
      </c>
      <c r="E1440" s="319"/>
      <c r="F1440" s="319" t="str">
        <f>"Declarable at "&amp;D1440*100&amp;"% - CAS No. "&amp;Table237[[#This Row],[CAS]]&amp;", "&amp;Table237[[#This Row],[Descriptions]]</f>
        <v>Declarable at 0.1% - CAS No. 207122-16-5, 2,2,3,4,4,5,6-Heptabromodiphenyl ether</v>
      </c>
    </row>
    <row r="1441" spans="1:6">
      <c r="A1441" s="333" t="s">
        <v>2809</v>
      </c>
      <c r="B1441" s="334" t="s">
        <v>6496</v>
      </c>
      <c r="C1441" s="334" t="s">
        <v>6490</v>
      </c>
      <c r="D1441" s="335">
        <v>1E-3</v>
      </c>
      <c r="E1441" s="319"/>
      <c r="F1441" s="319" t="str">
        <f>"Declarable at "&amp;D1441*100&amp;"% - CAS No. "&amp;Table237[[#This Row],[CAS]]&amp;", "&amp;Table237[[#This Row],[Descriptions]]</f>
        <v>Declarable at 0.1% - CAS No. 5436-43-1, 2,2,4,4-Tetrabromodiphenyl ether</v>
      </c>
    </row>
    <row r="1442" spans="1:6">
      <c r="A1442" s="333" t="s">
        <v>2887</v>
      </c>
      <c r="B1442" s="334" t="s">
        <v>6497</v>
      </c>
      <c r="C1442" s="334" t="s">
        <v>6490</v>
      </c>
      <c r="D1442" s="335">
        <v>1E-3</v>
      </c>
      <c r="E1442" s="319"/>
      <c r="F1442" s="319" t="str">
        <f>"Declarable at "&amp;D1442*100&amp;"% - CAS No. "&amp;Table237[[#This Row],[CAS]]&amp;", "&amp;Table237[[#This Row],[Descriptions]]</f>
        <v>Declarable at 0.1% - CAS No. 60348-60-9, 2,2,4,4,5-Pentabromodiphenyl ether</v>
      </c>
    </row>
    <row r="1443" spans="1:6">
      <c r="A1443" s="333"/>
      <c r="B1443" s="334" t="s">
        <v>6498</v>
      </c>
      <c r="C1443" s="334" t="s">
        <v>6490</v>
      </c>
      <c r="D1443" s="335">
        <v>1E-3</v>
      </c>
      <c r="E1443" s="319"/>
      <c r="F1443" s="319" t="str">
        <f>"Declarable at "&amp;D1443*100&amp;"% - CAS No. "&amp;Table237[[#This Row],[CAS]]&amp;", "&amp;Table237[[#This Row],[Descriptions]]</f>
        <v>Declarable at 0.1% - CAS No. , Commercial octabromodiphenyl ether</v>
      </c>
    </row>
    <row r="1444" spans="1:6">
      <c r="A1444" s="333" t="s">
        <v>2641</v>
      </c>
      <c r="B1444" s="334" t="s">
        <v>6499</v>
      </c>
      <c r="C1444" s="334" t="s">
        <v>6490</v>
      </c>
      <c r="D1444" s="335">
        <v>1E-3</v>
      </c>
      <c r="E1444" s="319"/>
      <c r="F1444" s="319" t="str">
        <f>"Declarable at "&amp;D1444*100&amp;"% - CAS No. "&amp;Table237[[#This Row],[CAS]]&amp;", "&amp;Table237[[#This Row],[Descriptions]]</f>
        <v>Declarable at 0.1% - CAS No. 36483-60-0, hexaBDE</v>
      </c>
    </row>
    <row r="1445" spans="1:6">
      <c r="A1445" s="333" t="s">
        <v>3020</v>
      </c>
      <c r="B1445" s="334" t="s">
        <v>6500</v>
      </c>
      <c r="C1445" s="334" t="s">
        <v>6490</v>
      </c>
      <c r="D1445" s="335">
        <v>1E-3</v>
      </c>
      <c r="E1445" s="319"/>
      <c r="F1445" s="319" t="str">
        <f>"Declarable at "&amp;D1445*100&amp;"% - CAS No. "&amp;Table237[[#This Row],[CAS]]&amp;", "&amp;Table237[[#This Row],[Descriptions]]</f>
        <v>Declarable at 0.1% - CAS No. 68928-80-3, heptaBDE</v>
      </c>
    </row>
    <row r="1446" spans="1:6">
      <c r="A1446" s="333" t="s">
        <v>2568</v>
      </c>
      <c r="B1446" s="334" t="s">
        <v>6501</v>
      </c>
      <c r="C1446" s="334" t="s">
        <v>6490</v>
      </c>
      <c r="D1446" s="335">
        <v>1E-3</v>
      </c>
      <c r="E1446" s="319"/>
      <c r="F1446" s="319" t="str">
        <f>"Declarable at "&amp;D1446*100&amp;"% - CAS No. "&amp;Table237[[#This Row],[CAS]]&amp;", "&amp;Table237[[#This Row],[Descriptions]]</f>
        <v>Declarable at 0.1% - CAS No. 32536-52-0, octaBDE</v>
      </c>
    </row>
    <row r="1447" spans="1:6">
      <c r="A1447" s="333" t="s">
        <v>2933</v>
      </c>
      <c r="B1447" s="334" t="s">
        <v>6502</v>
      </c>
      <c r="C1447" s="334" t="s">
        <v>6490</v>
      </c>
      <c r="D1447" s="335">
        <v>1E-3</v>
      </c>
      <c r="E1447" s="319"/>
      <c r="F1447" s="319" t="str">
        <f>"Declarable at "&amp;D1447*100&amp;"% - CAS No. "&amp;Table237[[#This Row],[CAS]]&amp;", "&amp;Table237[[#This Row],[Descriptions]]</f>
        <v>Declarable at 0.1% - CAS No. 63936-56-1, nonaBDE</v>
      </c>
    </row>
    <row r="1448" spans="1:6">
      <c r="A1448" s="333" t="s">
        <v>2024</v>
      </c>
      <c r="B1448" s="334" t="s">
        <v>6503</v>
      </c>
      <c r="C1448" s="334" t="s">
        <v>6490</v>
      </c>
      <c r="D1448" s="335">
        <v>1E-3</v>
      </c>
      <c r="E1448" s="319"/>
      <c r="F1448" s="319" t="str">
        <f>"Declarable at "&amp;D1448*100&amp;"% - CAS No. "&amp;Table237[[#This Row],[CAS]]&amp;", "&amp;Table237[[#This Row],[Descriptions]]</f>
        <v>Declarable at 0.1% - CAS No. 1163-19-5, decaBDE</v>
      </c>
    </row>
    <row r="1449" spans="1:6">
      <c r="A1449" s="333"/>
      <c r="B1449" s="334" t="s">
        <v>6504</v>
      </c>
      <c r="C1449" s="334" t="s">
        <v>6490</v>
      </c>
      <c r="D1449" s="335">
        <v>1E-3</v>
      </c>
      <c r="E1449" s="319"/>
      <c r="F1449" s="319" t="str">
        <f>"Declarable at "&amp;D1449*100&amp;"% - CAS No. "&amp;Table237[[#This Row],[CAS]]&amp;", "&amp;Table237[[#This Row],[Descriptions]]</f>
        <v>Declarable at 0.1% - CAS No. , Commercial pentabromodiphenyl ether</v>
      </c>
    </row>
    <row r="1450" spans="1:6">
      <c r="A1450" s="333" t="s">
        <v>2670</v>
      </c>
      <c r="B1450" s="334" t="s">
        <v>6505</v>
      </c>
      <c r="C1450" s="334" t="s">
        <v>6490</v>
      </c>
      <c r="D1450" s="335">
        <v>1E-3</v>
      </c>
      <c r="E1450" s="319"/>
      <c r="F1450" s="319" t="str">
        <f>"Declarable at "&amp;D1450*100&amp;"% - CAS No. "&amp;Table237[[#This Row],[CAS]]&amp;", "&amp;Table237[[#This Row],[Descriptions]]</f>
        <v>Declarable at 0.1% - CAS No. 40088-47-9, tetraBDE</v>
      </c>
    </row>
    <row r="1451" spans="1:6">
      <c r="A1451" s="333" t="s">
        <v>2567</v>
      </c>
      <c r="B1451" s="334" t="s">
        <v>6506</v>
      </c>
      <c r="C1451" s="334" t="s">
        <v>6490</v>
      </c>
      <c r="D1451" s="335">
        <v>1E-3</v>
      </c>
      <c r="E1451" s="319"/>
      <c r="F1451" s="319" t="str">
        <f>"Declarable at "&amp;D1451*100&amp;"% - CAS No. "&amp;Table237[[#This Row],[CAS]]&amp;", "&amp;Table237[[#This Row],[Descriptions]]</f>
        <v>Declarable at 0.1% - CAS No. 32534-81-9, penta BDE</v>
      </c>
    </row>
    <row r="1452" spans="1:6">
      <c r="A1452" s="333" t="s">
        <v>2760</v>
      </c>
      <c r="B1452" s="334" t="s">
        <v>6507</v>
      </c>
      <c r="C1452" s="334" t="s">
        <v>6490</v>
      </c>
      <c r="D1452" s="335">
        <v>1E-3</v>
      </c>
      <c r="E1452" s="319"/>
      <c r="F1452" s="319" t="str">
        <f>"Declarable at "&amp;D1452*100&amp;"% - CAS No. "&amp;Table237[[#This Row],[CAS]]&amp;", "&amp;Table237[[#This Row],[Descriptions]]</f>
        <v>Declarable at 0.1% - CAS No. 49690-94-0, triBDE</v>
      </c>
    </row>
    <row r="1453" spans="1:6">
      <c r="A1453" s="333" t="s">
        <v>2641</v>
      </c>
      <c r="B1453" s="334" t="s">
        <v>6499</v>
      </c>
      <c r="C1453" s="334" t="s">
        <v>6490</v>
      </c>
      <c r="D1453" s="335">
        <v>1E-3</v>
      </c>
      <c r="E1453" s="319"/>
      <c r="F1453" s="319" t="str">
        <f>"Declarable at "&amp;D1453*100&amp;"% - CAS No. "&amp;Table237[[#This Row],[CAS]]&amp;", "&amp;Table237[[#This Row],[Descriptions]]</f>
        <v>Declarable at 0.1% - CAS No. 36483-60-0, hexaBDE</v>
      </c>
    </row>
    <row r="1454" spans="1:6">
      <c r="A1454" s="333" t="s">
        <v>3020</v>
      </c>
      <c r="B1454" s="334" t="s">
        <v>6500</v>
      </c>
      <c r="C1454" s="334" t="s">
        <v>6490</v>
      </c>
      <c r="D1454" s="335">
        <v>1E-3</v>
      </c>
      <c r="E1454" s="319"/>
      <c r="F1454" s="319" t="str">
        <f>"Declarable at "&amp;D1454*100&amp;"% - CAS No. "&amp;Table237[[#This Row],[CAS]]&amp;", "&amp;Table237[[#This Row],[Descriptions]]</f>
        <v>Declarable at 0.1% - CAS No. 68928-80-3, heptaBDE</v>
      </c>
    </row>
    <row r="1455" spans="1:6">
      <c r="A1455" s="333" t="s">
        <v>2398</v>
      </c>
      <c r="B1455" s="334" t="s">
        <v>6508</v>
      </c>
      <c r="C1455" s="334" t="s">
        <v>6490</v>
      </c>
      <c r="D1455" s="335">
        <v>1E-3</v>
      </c>
      <c r="E1455" s="319"/>
      <c r="F1455" s="319" t="str">
        <f>"Declarable at "&amp;D1455*100&amp;"% - CAS No. "&amp;Table237[[#This Row],[CAS]]&amp;", "&amp;Table237[[#This Row],[Descriptions]]</f>
        <v>Declarable at 0.1% - CAS No. 2050-47-7, Dibromodiphenyl ether</v>
      </c>
    </row>
    <row r="1456" spans="1:6">
      <c r="A1456" s="333" t="s">
        <v>1940</v>
      </c>
      <c r="B1456" s="334" t="s">
        <v>6509</v>
      </c>
      <c r="C1456" s="334" t="s">
        <v>6490</v>
      </c>
      <c r="D1456" s="335">
        <v>1E-3</v>
      </c>
      <c r="E1456" s="319"/>
      <c r="F1456" s="319" t="str">
        <f>"Declarable at "&amp;D1456*100&amp;"% - CAS No. "&amp;Table237[[#This Row],[CAS]]&amp;", "&amp;Table237[[#This Row],[Descriptions]]</f>
        <v>Declarable at 0.1% - CAS No. 101-55-3, Monobromodiphenyl ether</v>
      </c>
    </row>
    <row r="1457" spans="1:6">
      <c r="A1457" s="333" t="s">
        <v>2031</v>
      </c>
      <c r="B1457" s="334" t="s">
        <v>6510</v>
      </c>
      <c r="C1457" s="334" t="s">
        <v>6490</v>
      </c>
      <c r="D1457" s="335">
        <v>1E-3</v>
      </c>
      <c r="E1457" s="319"/>
      <c r="F1457" s="319" t="str">
        <f>"Declarable at "&amp;D1457*100&amp;"% - CAS No. "&amp;Table237[[#This Row],[CAS]]&amp;", "&amp;Table237[[#This Row],[Descriptions]]</f>
        <v>Declarable at 0.1% - CAS No. 116995-33-6, Benzen,1,2,4,5-tetrabromo-3-(2,4-dibromophenoxy)-</v>
      </c>
    </row>
    <row r="1458" spans="1:6">
      <c r="A1458" s="333" t="s">
        <v>2035</v>
      </c>
      <c r="B1458" s="334" t="s">
        <v>6511</v>
      </c>
      <c r="C1458" s="334" t="s">
        <v>6490</v>
      </c>
      <c r="D1458" s="335">
        <v>1E-3</v>
      </c>
      <c r="E1458" s="319"/>
      <c r="F1458" s="319" t="str">
        <f>"Declarable at "&amp;D1458*100&amp;"% - CAS No. "&amp;Table237[[#This Row],[CAS]]&amp;", "&amp;Table237[[#This Row],[Descriptions]]</f>
        <v>Declarable at 0.1% - CAS No. 117964-21-3, Benzene, 1,1'-oxybis[2,3,4,6-tetrabromo-</v>
      </c>
    </row>
    <row r="1459" spans="1:6">
      <c r="A1459" s="333" t="s">
        <v>1993</v>
      </c>
      <c r="B1459" s="334" t="s">
        <v>6512</v>
      </c>
      <c r="C1459" s="334" t="s">
        <v>6490</v>
      </c>
      <c r="D1459" s="335">
        <v>1E-3</v>
      </c>
      <c r="E1459" s="319"/>
      <c r="F1459" s="319" t="str">
        <f>"Declarable at "&amp;D1459*100&amp;"% - CAS No. "&amp;Table237[[#This Row],[CAS]]&amp;", "&amp;Table237[[#This Row],[Descriptions]]</f>
        <v>Declarable at 0.1% - CAS No. 109945-70-2, Bis(pentabromophenyl) ether (decabromodiphenyl ether) (DecaBDE)</v>
      </c>
    </row>
    <row r="1460" spans="1:6">
      <c r="A1460" s="333" t="s">
        <v>2048</v>
      </c>
      <c r="B1460" s="334" t="s">
        <v>6512</v>
      </c>
      <c r="C1460" s="334" t="s">
        <v>6490</v>
      </c>
      <c r="D1460" s="335">
        <v>1E-3</v>
      </c>
      <c r="E1460" s="319"/>
      <c r="F1460" s="319" t="str">
        <f>"Declarable at "&amp;D1460*100&amp;"% - CAS No. "&amp;Table237[[#This Row],[CAS]]&amp;", "&amp;Table237[[#This Row],[Descriptions]]</f>
        <v>Declarable at 0.1% - CAS No. 1201677-32-8, Bis(pentabromophenyl) ether (decabromodiphenyl ether) (DecaBDE)</v>
      </c>
    </row>
    <row r="1461" spans="1:6">
      <c r="A1461" s="333" t="s">
        <v>2261</v>
      </c>
      <c r="B1461" s="334" t="s">
        <v>6512</v>
      </c>
      <c r="C1461" s="334" t="s">
        <v>6490</v>
      </c>
      <c r="D1461" s="335">
        <v>1E-3</v>
      </c>
      <c r="E1461" s="319"/>
      <c r="F1461" s="319" t="str">
        <f>"Declarable at "&amp;D1461*100&amp;"% - CAS No. "&amp;Table237[[#This Row],[CAS]]&amp;", "&amp;Table237[[#This Row],[Descriptions]]</f>
        <v>Declarable at 0.1% - CAS No. 145538-74-5, Bis(pentabromophenyl) ether (decabromodiphenyl ether) (DecaBDE)</v>
      </c>
    </row>
    <row r="1462" spans="1:6" ht="25.5">
      <c r="A1462" s="333" t="s">
        <v>2329</v>
      </c>
      <c r="B1462" s="334" t="s">
        <v>6514</v>
      </c>
      <c r="C1462" s="334" t="s">
        <v>6513</v>
      </c>
      <c r="D1462" s="335">
        <v>5.0000000000000002E-5</v>
      </c>
      <c r="E1462" s="319"/>
      <c r="F1462" s="319" t="str">
        <f>"Declarable at "&amp;D1462*100&amp;"% - CAS No. "&amp;Table237[[#This Row],[CAS]]&amp;", "&amp;Table237[[#This Row],[Descriptions]]</f>
        <v>Declarable at 0.005% - CAS No. 16606-02-3, 1,1'-Biphenyl, 2,4',5-trichloro-</v>
      </c>
    </row>
    <row r="1463" spans="1:6" ht="25.5">
      <c r="A1463" s="333" t="s">
        <v>2448</v>
      </c>
      <c r="B1463" s="334" t="s">
        <v>6515</v>
      </c>
      <c r="C1463" s="334" t="s">
        <v>6513</v>
      </c>
      <c r="D1463" s="335">
        <v>5.0000000000000002E-5</v>
      </c>
      <c r="E1463" s="319"/>
      <c r="F1463" s="319" t="str">
        <f>"Declarable at "&amp;D1463*100&amp;"% - CAS No. "&amp;Table237[[#This Row],[CAS]]&amp;", "&amp;Table237[[#This Row],[Descriptions]]</f>
        <v>Declarable at 0.005% - CAS No. 2437-79-8, 2,2',4,4'-Tetrachlorobiphenyl</v>
      </c>
    </row>
    <row r="1464" spans="1:6" ht="25.5">
      <c r="A1464" s="333" t="s">
        <v>2788</v>
      </c>
      <c r="B1464" s="334" t="s">
        <v>6516</v>
      </c>
      <c r="C1464" s="334" t="s">
        <v>6513</v>
      </c>
      <c r="D1464" s="335">
        <v>5.0000000000000002E-5</v>
      </c>
      <c r="E1464" s="319"/>
      <c r="F1464" s="319" t="str">
        <f>"Declarable at "&amp;D1464*100&amp;"% - CAS No. "&amp;Table237[[#This Row],[CAS]]&amp;", "&amp;Table237[[#This Row],[Descriptions]]</f>
        <v>Declarable at 0.005% - CAS No. 52663-72-6, 2,3',4,4',5,5'-HEXACHLOROBIPHENYL</v>
      </c>
    </row>
    <row r="1465" spans="1:6" ht="25.5">
      <c r="A1465" s="333" t="s">
        <v>2604</v>
      </c>
      <c r="B1465" s="334" t="s">
        <v>6517</v>
      </c>
      <c r="C1465" s="334" t="s">
        <v>6513</v>
      </c>
      <c r="D1465" s="335">
        <v>5.0000000000000002E-5</v>
      </c>
      <c r="E1465" s="319"/>
      <c r="F1465" s="319" t="str">
        <f>"Declarable at "&amp;D1465*100&amp;"% - CAS No. "&amp;Table237[[#This Row],[CAS]]&amp;", "&amp;Table237[[#This Row],[Descriptions]]</f>
        <v>Declarable at 0.005% - CAS No. 35065-27-1, 2,4,5,2',4',5'-Hexachlorobiphenyl</v>
      </c>
    </row>
    <row r="1466" spans="1:6" ht="25.5">
      <c r="A1466" s="333" t="s">
        <v>2570</v>
      </c>
      <c r="B1466" s="334" t="s">
        <v>6518</v>
      </c>
      <c r="C1466" s="334" t="s">
        <v>6513</v>
      </c>
      <c r="D1466" s="335">
        <v>5.0000000000000002E-5</v>
      </c>
      <c r="E1466" s="319"/>
      <c r="F1466" s="319" t="str">
        <f>"Declarable at "&amp;D1466*100&amp;"% - CAS No. "&amp;Table237[[#This Row],[CAS]]&amp;", "&amp;Table237[[#This Row],[Descriptions]]</f>
        <v>Declarable at 0.005% - CAS No. 32598-13-3, 3,3',4,4'-TETRACHLOROBIPHENYL</v>
      </c>
    </row>
    <row r="1467" spans="1:6" ht="25.5">
      <c r="A1467" s="333" t="s">
        <v>2574</v>
      </c>
      <c r="B1467" s="334" t="s">
        <v>6519</v>
      </c>
      <c r="C1467" s="334" t="s">
        <v>6513</v>
      </c>
      <c r="D1467" s="335">
        <v>5.0000000000000002E-5</v>
      </c>
      <c r="E1467" s="319"/>
      <c r="F1467" s="319" t="str">
        <f>"Declarable at "&amp;D1467*100&amp;"% - CAS No. "&amp;Table237[[#This Row],[CAS]]&amp;", "&amp;Table237[[#This Row],[Descriptions]]</f>
        <v>Declarable at 0.005% - CAS No. 32774-16-6, 3,4,5,3',4',5'-Hexachlorobiphenyl</v>
      </c>
    </row>
    <row r="1468" spans="1:6" ht="25.5">
      <c r="A1468" s="333" t="s">
        <v>2107</v>
      </c>
      <c r="B1468" s="334" t="s">
        <v>6520</v>
      </c>
      <c r="C1468" s="334" t="s">
        <v>6513</v>
      </c>
      <c r="D1468" s="335">
        <v>5.0000000000000002E-5</v>
      </c>
      <c r="E1468" s="319"/>
      <c r="F1468" s="319" t="str">
        <f>"Declarable at "&amp;D1468*100&amp;"% - CAS No. "&amp;Table237[[#This Row],[CAS]]&amp;", "&amp;Table237[[#This Row],[Descriptions]]</f>
        <v>Declarable at 0.005% - CAS No. 12674-11-2, Aroclor 1016</v>
      </c>
    </row>
    <row r="1469" spans="1:6" ht="25.5">
      <c r="A1469" s="333" t="s">
        <v>2002</v>
      </c>
      <c r="B1469" s="334" t="s">
        <v>6521</v>
      </c>
      <c r="C1469" s="334" t="s">
        <v>6513</v>
      </c>
      <c r="D1469" s="335">
        <v>5.0000000000000002E-5</v>
      </c>
      <c r="E1469" s="319"/>
      <c r="F1469" s="319" t="str">
        <f>"Declarable at "&amp;D1469*100&amp;"% - CAS No. "&amp;Table237[[#This Row],[CAS]]&amp;", "&amp;Table237[[#This Row],[Descriptions]]</f>
        <v>Declarable at 0.005% - CAS No. 11104-28-2, Aroclor 1221</v>
      </c>
    </row>
    <row r="1470" spans="1:6" ht="25.5">
      <c r="A1470" s="333" t="s">
        <v>2010</v>
      </c>
      <c r="B1470" s="334" t="s">
        <v>6522</v>
      </c>
      <c r="C1470" s="334" t="s">
        <v>6513</v>
      </c>
      <c r="D1470" s="335">
        <v>5.0000000000000002E-5</v>
      </c>
      <c r="E1470" s="319"/>
      <c r="F1470" s="319" t="str">
        <f>"Declarable at "&amp;D1470*100&amp;"% - CAS No. "&amp;Table237[[#This Row],[CAS]]&amp;", "&amp;Table237[[#This Row],[Descriptions]]</f>
        <v>Declarable at 0.005% - CAS No. 11141-16-5, Aroclor 1232</v>
      </c>
    </row>
    <row r="1471" spans="1:6" ht="25.5">
      <c r="A1471" s="333" t="s">
        <v>2797</v>
      </c>
      <c r="B1471" s="334" t="s">
        <v>6523</v>
      </c>
      <c r="C1471" s="334" t="s">
        <v>6513</v>
      </c>
      <c r="D1471" s="335">
        <v>5.0000000000000002E-5</v>
      </c>
      <c r="E1471" s="319"/>
      <c r="F1471" s="319" t="str">
        <f>"Declarable at "&amp;D1471*100&amp;"% - CAS No. "&amp;Table237[[#This Row],[CAS]]&amp;", "&amp;Table237[[#This Row],[Descriptions]]</f>
        <v>Declarable at 0.005% - CAS No. 53469-21-9, Aroclor 1242</v>
      </c>
    </row>
    <row r="1472" spans="1:6" ht="25.5">
      <c r="A1472" s="333" t="s">
        <v>2106</v>
      </c>
      <c r="B1472" s="334" t="s">
        <v>6524</v>
      </c>
      <c r="C1472" s="334" t="s">
        <v>6513</v>
      </c>
      <c r="D1472" s="335">
        <v>5.0000000000000002E-5</v>
      </c>
      <c r="E1472" s="319"/>
      <c r="F1472" s="319" t="str">
        <f>"Declarable at "&amp;D1472*100&amp;"% - CAS No. "&amp;Table237[[#This Row],[CAS]]&amp;", "&amp;Table237[[#This Row],[Descriptions]]</f>
        <v>Declarable at 0.005% - CAS No. 12672-29-6, Aroclor 1248</v>
      </c>
    </row>
    <row r="1473" spans="1:6" ht="25.5">
      <c r="A1473" s="333" t="s">
        <v>2000</v>
      </c>
      <c r="B1473" s="334" t="s">
        <v>6525</v>
      </c>
      <c r="C1473" s="334" t="s">
        <v>6513</v>
      </c>
      <c r="D1473" s="335">
        <v>5.0000000000000002E-5</v>
      </c>
      <c r="E1473" s="319"/>
      <c r="F1473" s="319" t="str">
        <f>"Declarable at "&amp;D1473*100&amp;"% - CAS No. "&amp;Table237[[#This Row],[CAS]]&amp;", "&amp;Table237[[#This Row],[Descriptions]]</f>
        <v>Declarable at 0.005% - CAS No. 11097-69-1, AROCLOR 1254</v>
      </c>
    </row>
    <row r="1474" spans="1:6" ht="25.5">
      <c r="A1474" s="333" t="s">
        <v>1998</v>
      </c>
      <c r="B1474" s="334" t="s">
        <v>6526</v>
      </c>
      <c r="C1474" s="334" t="s">
        <v>6513</v>
      </c>
      <c r="D1474" s="335">
        <v>5.0000000000000002E-5</v>
      </c>
      <c r="E1474" s="319"/>
      <c r="F1474" s="319" t="str">
        <f>"Declarable at "&amp;D1474*100&amp;"% - CAS No. "&amp;Table237[[#This Row],[CAS]]&amp;", "&amp;Table237[[#This Row],[Descriptions]]</f>
        <v>Declarable at 0.005% - CAS No. 11096-82-5, Aroclor 1260</v>
      </c>
    </row>
    <row r="1475" spans="1:6" ht="25.5">
      <c r="A1475" s="333" t="s">
        <v>2518</v>
      </c>
      <c r="B1475" s="334" t="s">
        <v>6527</v>
      </c>
      <c r="C1475" s="334" t="s">
        <v>6513</v>
      </c>
      <c r="D1475" s="335">
        <v>5.0000000000000002E-5</v>
      </c>
      <c r="E1475" s="319"/>
      <c r="F1475" s="319" t="str">
        <f>"Declarable at "&amp;D1475*100&amp;"% - CAS No. "&amp;Table237[[#This Row],[CAS]]&amp;", "&amp;Table237[[#This Row],[Descriptions]]</f>
        <v>Declarable at 0.005% - CAS No. 28655-71-2, Heptachloro-1,1'-biphenyl</v>
      </c>
    </row>
    <row r="1476" spans="1:6" ht="25.5">
      <c r="A1476" s="333" t="s">
        <v>2803</v>
      </c>
      <c r="B1476" s="334" t="s">
        <v>6528</v>
      </c>
      <c r="C1476" s="334" t="s">
        <v>6513</v>
      </c>
      <c r="D1476" s="335">
        <v>5.0000000000000002E-5</v>
      </c>
      <c r="E1476" s="319"/>
      <c r="F1476" s="319" t="str">
        <f>"Declarable at "&amp;D1476*100&amp;"% - CAS No. "&amp;Table237[[#This Row],[CAS]]&amp;", "&amp;Table237[[#This Row],[Descriptions]]</f>
        <v>Declarable at 0.005% - CAS No. 53742-07-7, Nonachloro-1,1'-biphenyl</v>
      </c>
    </row>
    <row r="1477" spans="1:6" ht="25.5">
      <c r="A1477" s="333" t="s">
        <v>2458</v>
      </c>
      <c r="B1477" s="334" t="s">
        <v>6529</v>
      </c>
      <c r="C1477" s="334" t="s">
        <v>6513</v>
      </c>
      <c r="D1477" s="335">
        <v>5.0000000000000002E-5</v>
      </c>
      <c r="E1477" s="319"/>
      <c r="F1477" s="319" t="str">
        <f>"Declarable at "&amp;D1477*100&amp;"% - CAS No. "&amp;Table237[[#This Row],[CAS]]&amp;", "&amp;Table237[[#This Row],[Descriptions]]</f>
        <v>Declarable at 0.005% - CAS No. 25429-29-2, pentachloro[1,1'-biphenyl]</v>
      </c>
    </row>
    <row r="1478" spans="1:6" ht="25.5">
      <c r="A1478" s="333" t="s">
        <v>2156</v>
      </c>
      <c r="B1478" s="334" t="s">
        <v>6530</v>
      </c>
      <c r="C1478" s="334" t="s">
        <v>6513</v>
      </c>
      <c r="D1478" s="335">
        <v>5.0000000000000002E-5</v>
      </c>
      <c r="E1478" s="319"/>
      <c r="F1478" s="319" t="str">
        <f>"Declarable at "&amp;D1478*100&amp;"% - CAS No. "&amp;Table237[[#This Row],[CAS]]&amp;", "&amp;Table237[[#This Row],[Descriptions]]</f>
        <v>Declarable at 0.005% - CAS No. 1336-36-3, Polychlorinated biphenyls</v>
      </c>
    </row>
    <row r="1479" spans="1:6" ht="25.5">
      <c r="A1479" s="333" t="s">
        <v>2555</v>
      </c>
      <c r="B1479" s="334" t="s">
        <v>6531</v>
      </c>
      <c r="C1479" s="334" t="s">
        <v>6513</v>
      </c>
      <c r="D1479" s="335">
        <v>5.0000000000000002E-5</v>
      </c>
      <c r="E1479" s="319"/>
      <c r="F1479" s="319" t="str">
        <f>"Declarable at "&amp;D1479*100&amp;"% - CAS No. "&amp;Table237[[#This Row],[CAS]]&amp;", "&amp;Table237[[#This Row],[Descriptions]]</f>
        <v>Declarable at 0.005% - CAS No. 31472-83-0, Tetrachloro(tetrachlorophenyl)benzene</v>
      </c>
    </row>
    <row r="1480" spans="1:6">
      <c r="A1480" s="333"/>
      <c r="B1480" s="334" t="s">
        <v>6627</v>
      </c>
      <c r="C1480" s="334" t="s">
        <v>6627</v>
      </c>
      <c r="D1480" s="335">
        <v>5.0000000000000002E-5</v>
      </c>
      <c r="E1480" s="319"/>
      <c r="F1480" s="319" t="str">
        <f>"Declarable at "&amp;D1480*100&amp;"% - CAS No. "&amp;Table237[[#This Row],[CAS]]&amp;", "&amp;Table237[[#This Row],[Descriptions]]</f>
        <v>Declarable at 0.005% - CAS No. , Polychlorinated terphenyls (PCTs)</v>
      </c>
    </row>
    <row r="1481" spans="1:6" ht="25.5">
      <c r="A1481" s="333" t="s">
        <v>3244</v>
      </c>
      <c r="B1481" s="334" t="s">
        <v>6533</v>
      </c>
      <c r="C1481" s="334" t="s">
        <v>6532</v>
      </c>
      <c r="D1481" s="335">
        <v>1E-3</v>
      </c>
      <c r="E1481" s="319"/>
      <c r="F1481" s="319" t="str">
        <f>"Declarable at "&amp;D1481*100&amp;"% - CAS No. "&amp;Table237[[#This Row],[CAS]]&amp;", "&amp;Table237[[#This Row],[Descriptions]]</f>
        <v>Declarable at 0.1% - CAS No. 85535-84-8, Alkanes, C10-13, chloro</v>
      </c>
    </row>
    <row r="1482" spans="1:6" ht="25.5">
      <c r="A1482" s="333" t="s">
        <v>3019</v>
      </c>
      <c r="B1482" s="334" t="s">
        <v>6534</v>
      </c>
      <c r="C1482" s="334" t="s">
        <v>6532</v>
      </c>
      <c r="D1482" s="335">
        <v>1E-3</v>
      </c>
      <c r="E1482" s="319"/>
      <c r="F1482" s="319" t="str">
        <f>"Declarable at "&amp;D1482*100&amp;"% - CAS No. "&amp;Table237[[#This Row],[CAS]]&amp;", "&amp;Table237[[#This Row],[Descriptions]]</f>
        <v>Declarable at 0.1% - CAS No. 68920-70-7, Alkanes, C6-18, chloro</v>
      </c>
    </row>
    <row r="1483" spans="1:6" ht="25.5">
      <c r="A1483" s="333" t="s">
        <v>3058</v>
      </c>
      <c r="B1483" s="334" t="s">
        <v>6535</v>
      </c>
      <c r="C1483" s="334" t="s">
        <v>6532</v>
      </c>
      <c r="D1483" s="335">
        <v>1E-3</v>
      </c>
      <c r="E1483" s="319"/>
      <c r="F1483" s="319" t="str">
        <f>"Declarable at "&amp;D1483*100&amp;"% - CAS No. "&amp;Table237[[#This Row],[CAS]]&amp;", "&amp;Table237[[#This Row],[Descriptions]]</f>
        <v>Declarable at 0.1% - CAS No. 71011-12-6, Alkanes, C12-13, chloro</v>
      </c>
    </row>
    <row r="1484" spans="1:6" ht="25.5">
      <c r="A1484" s="333" t="s">
        <v>3245</v>
      </c>
      <c r="B1484" s="334" t="s">
        <v>6536</v>
      </c>
      <c r="C1484" s="334" t="s">
        <v>6532</v>
      </c>
      <c r="D1484" s="335">
        <v>1E-3</v>
      </c>
      <c r="E1484" s="319"/>
      <c r="F1484" s="319" t="str">
        <f>"Declarable at "&amp;D1484*100&amp;"% - CAS No. "&amp;Table237[[#This Row],[CAS]]&amp;", "&amp;Table237[[#This Row],[Descriptions]]</f>
        <v>Declarable at 0.1% - CAS No. 85536-22-7, Alkanes, C12-14, chloro</v>
      </c>
    </row>
    <row r="1485" spans="1:6" ht="25.5">
      <c r="A1485" s="333" t="s">
        <v>3247</v>
      </c>
      <c r="B1485" s="334" t="s">
        <v>6537</v>
      </c>
      <c r="C1485" s="334" t="s">
        <v>6532</v>
      </c>
      <c r="D1485" s="335">
        <v>1E-3</v>
      </c>
      <c r="E1485" s="319"/>
      <c r="F1485" s="319" t="str">
        <f>"Declarable at "&amp;D1485*100&amp;"% - CAS No. "&amp;Table237[[#This Row],[CAS]]&amp;", "&amp;Table237[[#This Row],[Descriptions]]</f>
        <v>Declarable at 0.1% - CAS No. 85681-73-8, Alkanes, C10-14, chloro</v>
      </c>
    </row>
    <row r="1486" spans="1:6" ht="25.5">
      <c r="A1486" s="333" t="s">
        <v>1987</v>
      </c>
      <c r="B1486" s="334" t="s">
        <v>6538</v>
      </c>
      <c r="C1486" s="334" t="s">
        <v>6532</v>
      </c>
      <c r="D1486" s="335">
        <v>1E-3</v>
      </c>
      <c r="E1486" s="319"/>
      <c r="F1486" s="319" t="str">
        <f>"Declarable at "&amp;D1486*100&amp;"% - CAS No. "&amp;Table237[[#This Row],[CAS]]&amp;", "&amp;Table237[[#This Row],[Descriptions]]</f>
        <v>Declarable at 0.1% - CAS No. 108171-26-2, Chlorinated paraffins (C12, 60% chlorine)</v>
      </c>
    </row>
    <row r="1487" spans="1:6">
      <c r="A1487" s="333" t="s">
        <v>2089</v>
      </c>
      <c r="B1487" s="334" t="s">
        <v>2090</v>
      </c>
      <c r="C1487" s="334" t="s">
        <v>6628</v>
      </c>
      <c r="D1487" s="335">
        <v>1E-3</v>
      </c>
      <c r="E1487" s="319"/>
      <c r="F1487" s="319" t="str">
        <f>"Declarable at "&amp;D1487*100&amp;"% - CAS No. "&amp;Table237[[#This Row],[CAS]]&amp;", "&amp;Table237[[#This Row],[Descriptions]]</f>
        <v>Declarable at 0.1% - CAS No. 12408-10-5, Tetrachlorobenzene</v>
      </c>
    </row>
    <row r="1488" spans="1:6">
      <c r="A1488" s="333" t="s">
        <v>3226</v>
      </c>
      <c r="B1488" s="334" t="s">
        <v>6629</v>
      </c>
      <c r="C1488" s="334" t="s">
        <v>6628</v>
      </c>
      <c r="D1488" s="335">
        <v>1E-3</v>
      </c>
      <c r="E1488" s="319"/>
      <c r="F1488" s="319" t="str">
        <f>"Declarable at "&amp;D1488*100&amp;"% - CAS No. "&amp;Table237[[#This Row],[CAS]]&amp;", "&amp;Table237[[#This Row],[Descriptions]]</f>
        <v>Declarable at 0.1% - CAS No. 84713-12-2, 1,2,3,4 or 1,2,4,5 Tetrachlorobenzene</v>
      </c>
    </row>
    <row r="1489" spans="1:6">
      <c r="A1489" s="333" t="s">
        <v>2926</v>
      </c>
      <c r="B1489" s="334" t="s">
        <v>6630</v>
      </c>
      <c r="C1489" s="334" t="s">
        <v>6628</v>
      </c>
      <c r="D1489" s="335">
        <v>1E-3</v>
      </c>
      <c r="E1489" s="319"/>
      <c r="F1489" s="319" t="str">
        <f>"Declarable at "&amp;D1489*100&amp;"% - CAS No. "&amp;Table237[[#This Row],[CAS]]&amp;", "&amp;Table237[[#This Row],[Descriptions]]</f>
        <v xml:space="preserve">Declarable at 0.1% - CAS No. 634-66-2, 1,2,3,4-tetrachlorobenzene </v>
      </c>
    </row>
    <row r="1490" spans="1:6">
      <c r="A1490" s="333" t="s">
        <v>2928</v>
      </c>
      <c r="B1490" s="334" t="s">
        <v>6631</v>
      </c>
      <c r="C1490" s="334" t="s">
        <v>6628</v>
      </c>
      <c r="D1490" s="335">
        <v>1E-3</v>
      </c>
      <c r="E1490" s="319"/>
      <c r="F1490" s="319" t="str">
        <f>"Declarable at "&amp;D1490*100&amp;"% - CAS No. "&amp;Table237[[#This Row],[CAS]]&amp;", "&amp;Table237[[#This Row],[Descriptions]]</f>
        <v>Declarable at 0.1% - CAS No. 634-90-2, 1,2,3,5- tetrachlorobenzene</v>
      </c>
    </row>
    <row r="1491" spans="1:6">
      <c r="A1491" s="333" t="s">
        <v>3387</v>
      </c>
      <c r="B1491" s="334" t="s">
        <v>6632</v>
      </c>
      <c r="C1491" s="334" t="s">
        <v>6628</v>
      </c>
      <c r="D1491" s="335">
        <v>1E-3</v>
      </c>
      <c r="E1491" s="319"/>
      <c r="F1491" s="319" t="str">
        <f>"Declarable at "&amp;D1491*100&amp;"% - CAS No. "&amp;Table237[[#This Row],[CAS]]&amp;", "&amp;Table237[[#This Row],[Descriptions]]</f>
        <v>Declarable at 0.1% - CAS No. 95-94-3, 1,2,4,5- tetrachlorobenzene</v>
      </c>
    </row>
    <row r="1492" spans="1:6">
      <c r="A1492" s="333" t="s">
        <v>2823</v>
      </c>
      <c r="B1492" s="334" t="s">
        <v>6119</v>
      </c>
      <c r="C1492" s="334" t="s">
        <v>1975</v>
      </c>
      <c r="D1492" s="335">
        <v>1E-3</v>
      </c>
      <c r="E1492" s="319"/>
      <c r="F1492" s="319" t="str">
        <f>"Declarable at "&amp;D1492*100&amp;"% - CAS No. "&amp;Table237[[#This Row],[CAS]]&amp;", "&amp;Table237[[#This Row],[Descriptions]]</f>
        <v>Declarable at 0.1% - CAS No. 56-35-9, Bis(tri-n-butyltin) oxide</v>
      </c>
    </row>
    <row r="1493" spans="1:6">
      <c r="A1493" s="333" t="s">
        <v>2358</v>
      </c>
      <c r="B1493" s="334" t="s">
        <v>6120</v>
      </c>
      <c r="C1493" s="334" t="s">
        <v>1975</v>
      </c>
      <c r="D1493" s="335">
        <v>1E-3</v>
      </c>
      <c r="E1493" s="319"/>
      <c r="F1493" s="319" t="str">
        <f>"Declarable at "&amp;D1493*100&amp;"% - CAS No. "&amp;Table237[[#This Row],[CAS]]&amp;", "&amp;Table237[[#This Row],[Descriptions]]</f>
        <v>Declarable at 0.1% - CAS No. 1803-12-9, Triphenyltin=N, N-dimethyldithiocarbamate</v>
      </c>
    </row>
    <row r="1494" spans="1:6">
      <c r="A1494" s="333" t="s">
        <v>2656</v>
      </c>
      <c r="B1494" s="334" t="s">
        <v>6121</v>
      </c>
      <c r="C1494" s="334" t="s">
        <v>1975</v>
      </c>
      <c r="D1494" s="335">
        <v>1E-3</v>
      </c>
      <c r="E1494" s="319"/>
      <c r="F1494" s="319" t="str">
        <f>"Declarable at "&amp;D1494*100&amp;"% - CAS No. "&amp;Table237[[#This Row],[CAS]]&amp;", "&amp;Table237[[#This Row],[Descriptions]]</f>
        <v>Declarable at 0.1% - CAS No. 379-52-2, Triphenyltinfluoride</v>
      </c>
    </row>
    <row r="1495" spans="1:6">
      <c r="A1495" s="333" t="s">
        <v>3267</v>
      </c>
      <c r="B1495" s="334" t="s">
        <v>6122</v>
      </c>
      <c r="C1495" s="334" t="s">
        <v>1975</v>
      </c>
      <c r="D1495" s="335">
        <v>1E-3</v>
      </c>
      <c r="E1495" s="319"/>
      <c r="F1495" s="319" t="str">
        <f>"Declarable at "&amp;D1495*100&amp;"% - CAS No. "&amp;Table237[[#This Row],[CAS]]&amp;", "&amp;Table237[[#This Row],[Descriptions]]</f>
        <v>Declarable at 0.1% - CAS No. 900-95-8, Triphenyltinacetate</v>
      </c>
    </row>
    <row r="1496" spans="1:6">
      <c r="A1496" s="333" t="s">
        <v>2936</v>
      </c>
      <c r="B1496" s="334" t="s">
        <v>6123</v>
      </c>
      <c r="C1496" s="334" t="s">
        <v>1975</v>
      </c>
      <c r="D1496" s="335">
        <v>1E-3</v>
      </c>
      <c r="E1496" s="319"/>
      <c r="F1496" s="319" t="str">
        <f>"Declarable at "&amp;D1496*100&amp;"% - CAS No. "&amp;Table237[[#This Row],[CAS]]&amp;", "&amp;Table237[[#This Row],[Descriptions]]</f>
        <v>Declarable at 0.1% - CAS No. 639-58-7, Triphenyltinchloride</v>
      </c>
    </row>
    <row r="1497" spans="1:6">
      <c r="A1497" s="333" t="s">
        <v>3138</v>
      </c>
      <c r="B1497" s="334" t="s">
        <v>6124</v>
      </c>
      <c r="C1497" s="334" t="s">
        <v>1975</v>
      </c>
      <c r="D1497" s="335">
        <v>1E-3</v>
      </c>
      <c r="E1497" s="319"/>
      <c r="F1497" s="319" t="str">
        <f>"Declarable at "&amp;D1497*100&amp;"% - CAS No. "&amp;Table237[[#This Row],[CAS]]&amp;", "&amp;Table237[[#This Row],[Descriptions]]</f>
        <v>Declarable at 0.1% - CAS No. 76-87-9, Triphenyltinhydroxide</v>
      </c>
    </row>
    <row r="1498" spans="1:6">
      <c r="A1498" s="333" t="s">
        <v>2363</v>
      </c>
      <c r="B1498" s="334" t="s">
        <v>6125</v>
      </c>
      <c r="C1498" s="334" t="s">
        <v>1975</v>
      </c>
      <c r="D1498" s="335">
        <v>1E-3</v>
      </c>
      <c r="E1498" s="319"/>
      <c r="F1498" s="319" t="str">
        <f>"Declarable at "&amp;D1498*100&amp;"% - CAS No. "&amp;Table237[[#This Row],[CAS]]&amp;", "&amp;Table237[[#This Row],[Descriptions]]</f>
        <v>Declarable at 0.1% - CAS No. 18380-71-7, Triphenyltin fattyacid((9-11)salt)</v>
      </c>
    </row>
    <row r="1499" spans="1:6">
      <c r="A1499" s="333" t="s">
        <v>2364</v>
      </c>
      <c r="B1499" s="334" t="s">
        <v>6125</v>
      </c>
      <c r="C1499" s="334" t="s">
        <v>1975</v>
      </c>
      <c r="D1499" s="335">
        <v>1E-3</v>
      </c>
      <c r="E1499" s="319"/>
      <c r="F1499" s="319" t="str">
        <f>"Declarable at "&amp;D1499*100&amp;"% - CAS No. "&amp;Table237[[#This Row],[CAS]]&amp;", "&amp;Table237[[#This Row],[Descriptions]]</f>
        <v>Declarable at 0.1% - CAS No. 18380-72-8, Triphenyltin fattyacid((9-11)salt)</v>
      </c>
    </row>
    <row r="1500" spans="1:6">
      <c r="A1500" s="333" t="s">
        <v>2752</v>
      </c>
      <c r="B1500" s="334" t="s">
        <v>6125</v>
      </c>
      <c r="C1500" s="334" t="s">
        <v>1975</v>
      </c>
      <c r="D1500" s="335">
        <v>1E-3</v>
      </c>
      <c r="E1500" s="319"/>
      <c r="F1500" s="319" t="str">
        <f>"Declarable at "&amp;D1500*100&amp;"% - CAS No. "&amp;Table237[[#This Row],[CAS]]&amp;", "&amp;Table237[[#This Row],[Descriptions]]</f>
        <v>Declarable at 0.1% - CAS No. 47672-31-1, Triphenyltin fattyacid((9-11)salt)</v>
      </c>
    </row>
    <row r="1501" spans="1:6">
      <c r="A1501" s="333" t="s">
        <v>3384</v>
      </c>
      <c r="B1501" s="334" t="s">
        <v>6125</v>
      </c>
      <c r="C1501" s="334" t="s">
        <v>1975</v>
      </c>
      <c r="D1501" s="335">
        <v>1E-3</v>
      </c>
      <c r="E1501" s="319"/>
      <c r="F1501" s="319" t="str">
        <f>"Declarable at "&amp;D1501*100&amp;"% - CAS No. "&amp;Table237[[#This Row],[CAS]]&amp;", "&amp;Table237[[#This Row],[Descriptions]]</f>
        <v>Declarable at 0.1% - CAS No. 94850-90-5, Triphenyltin fattyacid((9-11)salt)</v>
      </c>
    </row>
    <row r="1502" spans="1:6">
      <c r="A1502" s="333" t="s">
        <v>3056</v>
      </c>
      <c r="B1502" s="334" t="s">
        <v>6126</v>
      </c>
      <c r="C1502" s="334" t="s">
        <v>1975</v>
      </c>
      <c r="D1502" s="335">
        <v>1E-3</v>
      </c>
      <c r="E1502" s="319"/>
      <c r="F1502" s="319" t="str">
        <f>"Declarable at "&amp;D1502*100&amp;"% - CAS No. "&amp;Table237[[#This Row],[CAS]]&amp;", "&amp;Table237[[#This Row],[Descriptions]]</f>
        <v>Declarable at 0.1% - CAS No. 7094-94-2, Triphenyltinchloroacetate</v>
      </c>
    </row>
    <row r="1503" spans="1:6">
      <c r="A1503" s="333" t="s">
        <v>2417</v>
      </c>
      <c r="B1503" s="334" t="s">
        <v>6127</v>
      </c>
      <c r="C1503" s="334" t="s">
        <v>1975</v>
      </c>
      <c r="D1503" s="335">
        <v>1E-3</v>
      </c>
      <c r="E1503" s="319"/>
      <c r="F1503" s="319" t="str">
        <f>"Declarable at "&amp;D1503*100&amp;"% - CAS No. "&amp;Table237[[#This Row],[CAS]]&amp;", "&amp;Table237[[#This Row],[Descriptions]]</f>
        <v>Declarable at 0.1% - CAS No. 2155-70-6, Tributyltinmethacrylate</v>
      </c>
    </row>
    <row r="1504" spans="1:6">
      <c r="A1504" s="333" t="s">
        <v>2941</v>
      </c>
      <c r="B1504" s="334" t="s">
        <v>6128</v>
      </c>
      <c r="C1504" s="334" t="s">
        <v>1975</v>
      </c>
      <c r="D1504" s="335">
        <v>1E-3</v>
      </c>
      <c r="E1504" s="319"/>
      <c r="F1504" s="319" t="str">
        <f>"Declarable at "&amp;D1504*100&amp;"% - CAS No. "&amp;Table237[[#This Row],[CAS]]&amp;", "&amp;Table237[[#This Row],[Descriptions]]</f>
        <v>Declarable at 0.1% - CAS No. 6454-35-9, Bis(tributyltin)fumalate</v>
      </c>
    </row>
    <row r="1505" spans="1:6">
      <c r="A1505" s="333" t="s">
        <v>2387</v>
      </c>
      <c r="B1505" s="334" t="s">
        <v>6129</v>
      </c>
      <c r="C1505" s="334" t="s">
        <v>1975</v>
      </c>
      <c r="D1505" s="335">
        <v>1E-3</v>
      </c>
      <c r="E1505" s="319"/>
      <c r="F1505" s="319" t="str">
        <f>"Declarable at "&amp;D1505*100&amp;"% - CAS No. "&amp;Table237[[#This Row],[CAS]]&amp;", "&amp;Table237[[#This Row],[Descriptions]]</f>
        <v>Declarable at 0.1% - CAS No. 1983-10-4, Tributyltinfluoride</v>
      </c>
    </row>
    <row r="1506" spans="1:6">
      <c r="A1506" s="333" t="s">
        <v>2558</v>
      </c>
      <c r="B1506" s="334" t="s">
        <v>6130</v>
      </c>
      <c r="C1506" s="334" t="s">
        <v>1975</v>
      </c>
      <c r="D1506" s="335">
        <v>1E-3</v>
      </c>
      <c r="E1506" s="319"/>
      <c r="F1506" s="319" t="str">
        <f>"Declarable at "&amp;D1506*100&amp;"% - CAS No. "&amp;Table237[[#This Row],[CAS]]&amp;", "&amp;Table237[[#This Row],[Descriptions]]</f>
        <v>Declarable at 0.1% - CAS No. 31732-71-5, Bis(tributyltin)2,3-dibromosuccinate</v>
      </c>
    </row>
    <row r="1507" spans="1:6">
      <c r="A1507" s="333" t="s">
        <v>2824</v>
      </c>
      <c r="B1507" s="334" t="s">
        <v>6131</v>
      </c>
      <c r="C1507" s="334" t="s">
        <v>1975</v>
      </c>
      <c r="D1507" s="335">
        <v>1E-3</v>
      </c>
      <c r="E1507" s="319"/>
      <c r="F1507" s="319" t="str">
        <f>"Declarable at "&amp;D1507*100&amp;"% - CAS No. "&amp;Table237[[#This Row],[CAS]]&amp;", "&amp;Table237[[#This Row],[Descriptions]]</f>
        <v>Declarable at 0.1% - CAS No. 56-36-0, Tributyltinacetate</v>
      </c>
    </row>
    <row r="1508" spans="1:6">
      <c r="A1508" s="333" t="s">
        <v>2547</v>
      </c>
      <c r="B1508" s="334" t="s">
        <v>6132</v>
      </c>
      <c r="C1508" s="334" t="s">
        <v>1975</v>
      </c>
      <c r="D1508" s="335">
        <v>1E-3</v>
      </c>
      <c r="E1508" s="319"/>
      <c r="F1508" s="319" t="str">
        <f>"Declarable at "&amp;D1508*100&amp;"% - CAS No. "&amp;Table237[[#This Row],[CAS]]&amp;", "&amp;Table237[[#This Row],[Descriptions]]</f>
        <v>Declarable at 0.1% - CAS No. 3090-36-6, Tributyltinlaurate</v>
      </c>
    </row>
    <row r="1509" spans="1:6">
      <c r="A1509" s="333" t="s">
        <v>2753</v>
      </c>
      <c r="B1509" s="334" t="s">
        <v>6133</v>
      </c>
      <c r="C1509" s="334" t="s">
        <v>1975</v>
      </c>
      <c r="D1509" s="335">
        <v>1E-3</v>
      </c>
      <c r="E1509" s="319"/>
      <c r="F1509" s="319" t="str">
        <f>"Declarable at "&amp;D1509*100&amp;"% - CAS No. "&amp;Table237[[#This Row],[CAS]]&amp;", "&amp;Table237[[#This Row],[Descriptions]]</f>
        <v>Declarable at 0.1% - CAS No. 4782-29-0, Bis(tributyltin)phthalate</v>
      </c>
    </row>
    <row r="1510" spans="1:6">
      <c r="A1510" s="333" t="s">
        <v>2970</v>
      </c>
      <c r="B1510" s="334" t="s">
        <v>6134</v>
      </c>
      <c r="C1510" s="334" t="s">
        <v>1975</v>
      </c>
      <c r="D1510" s="335">
        <v>1E-3</v>
      </c>
      <c r="E1510" s="319"/>
      <c r="F1510" s="319" t="str">
        <f>"Declarable at "&amp;D1510*100&amp;"% - CAS No. "&amp;Table237[[#This Row],[CAS]]&amp;", "&amp;Table237[[#This Row],[Descriptions]]</f>
        <v>Declarable at 0.1% - CAS No. 67772-01-4, Coplymer of alkyl(c=8) acrylate,methyl methacrylate and tributyltin methacrylate</v>
      </c>
    </row>
    <row r="1511" spans="1:6">
      <c r="A1511" s="333" t="s">
        <v>2949</v>
      </c>
      <c r="B1511" s="334" t="s">
        <v>6135</v>
      </c>
      <c r="C1511" s="334" t="s">
        <v>1975</v>
      </c>
      <c r="D1511" s="335">
        <v>1E-3</v>
      </c>
      <c r="E1511" s="319"/>
      <c r="F1511" s="319" t="str">
        <f>"Declarable at "&amp;D1511*100&amp;"% - CAS No. "&amp;Table237[[#This Row],[CAS]]&amp;", "&amp;Table237[[#This Row],[Descriptions]]</f>
        <v>Declarable at 0.1% - CAS No. 6517-25-5, Tributyltinsulfamate</v>
      </c>
    </row>
    <row r="1512" spans="1:6">
      <c r="A1512" s="333" t="s">
        <v>2248</v>
      </c>
      <c r="B1512" s="334" t="s">
        <v>6136</v>
      </c>
      <c r="C1512" s="334" t="s">
        <v>1975</v>
      </c>
      <c r="D1512" s="335">
        <v>1E-3</v>
      </c>
      <c r="E1512" s="319"/>
      <c r="F1512" s="319" t="str">
        <f>"Declarable at "&amp;D1512*100&amp;"% - CAS No. "&amp;Table237[[#This Row],[CAS]]&amp;", "&amp;Table237[[#This Row],[Descriptions]]</f>
        <v>Declarable at 0.1% - CAS No. 14275-57-1, Bis(tributyltin)maleate</v>
      </c>
    </row>
    <row r="1513" spans="1:6">
      <c r="A1513" s="333" t="s">
        <v>2262</v>
      </c>
      <c r="B1513" s="334" t="s">
        <v>6137</v>
      </c>
      <c r="C1513" s="334" t="s">
        <v>1975</v>
      </c>
      <c r="D1513" s="335">
        <v>1E-3</v>
      </c>
      <c r="E1513" s="319"/>
      <c r="F1513" s="319" t="str">
        <f>"Declarable at "&amp;D1513*100&amp;"% - CAS No. "&amp;Table237[[#This Row],[CAS]]&amp;", "&amp;Table237[[#This Row],[Descriptions]]</f>
        <v>Declarable at 0.1% - CAS No. 1461-22-9, Tributyltinchloride</v>
      </c>
    </row>
    <row r="1514" spans="1:6">
      <c r="A1514" s="333" t="s">
        <v>3092</v>
      </c>
      <c r="B1514" s="334" t="s">
        <v>6137</v>
      </c>
      <c r="C1514" s="334" t="s">
        <v>1975</v>
      </c>
      <c r="D1514" s="335">
        <v>1E-3</v>
      </c>
      <c r="E1514" s="319"/>
      <c r="F1514" s="319" t="str">
        <f>"Declarable at "&amp;D1514*100&amp;"% - CAS No. "&amp;Table237[[#This Row],[CAS]]&amp;", "&amp;Table237[[#This Row],[Descriptions]]</f>
        <v>Declarable at 0.1% - CAS No. 7432-38-3, Tributyltinchloride</v>
      </c>
    </row>
    <row r="1515" spans="1:6" ht="25.5">
      <c r="A1515" s="333" t="s">
        <v>2472</v>
      </c>
      <c r="B1515" s="334" t="s">
        <v>6138</v>
      </c>
      <c r="C1515" s="334" t="s">
        <v>1975</v>
      </c>
      <c r="D1515" s="335">
        <v>1E-3</v>
      </c>
      <c r="E1515" s="319"/>
      <c r="F1515" s="319" t="str">
        <f>"Declarable at "&amp;D1515*100&amp;"% - CAS No. "&amp;Table237[[#This Row],[CAS]]&amp;", "&amp;Table237[[#This Row],[Descriptions]]</f>
        <v>Declarable at 0.1% - CAS No. 26239-64-5, Tributyltin-1, 2,3,4,4a, 4b, 5,6,10,10a-decahydro-7-isoplopyl-1, 4a-dimethyl-1-phenanthrencarboxylatemix</v>
      </c>
    </row>
    <row r="1516" spans="1:6">
      <c r="A1516" s="333" t="s">
        <v>2640</v>
      </c>
      <c r="B1516" s="334" t="s">
        <v>6139</v>
      </c>
      <c r="C1516" s="334" t="s">
        <v>1975</v>
      </c>
      <c r="D1516" s="335">
        <v>1E-3</v>
      </c>
      <c r="E1516" s="319"/>
      <c r="F1516" s="319" t="str">
        <f>"Declarable at "&amp;D1516*100&amp;"% - CAS No. "&amp;Table237[[#This Row],[CAS]]&amp;", "&amp;Table237[[#This Row],[Descriptions]]</f>
        <v>Declarable at 0.1% - CAS No. 3644-37-9, (2-BIPHENYLOXY)TRIBUTYLTIN</v>
      </c>
    </row>
    <row r="1517" spans="1:6">
      <c r="A1517" s="333" t="s">
        <v>3106</v>
      </c>
      <c r="B1517" s="334" t="s">
        <v>6140</v>
      </c>
      <c r="C1517" s="334" t="s">
        <v>1975</v>
      </c>
      <c r="D1517" s="335">
        <v>1E-3</v>
      </c>
      <c r="E1517" s="319"/>
      <c r="F1517" s="319" t="str">
        <f>"Declarable at "&amp;D1517*100&amp;"% - CAS No. "&amp;Table237[[#This Row],[CAS]]&amp;", "&amp;Table237[[#This Row],[Descriptions]]</f>
        <v>Declarable at 0.1% - CAS No. 752-58-9, 1,3,5-TRIS(TRIBUTYLTIN)-S-TRIAZINE-2,4,6-TRIONE</v>
      </c>
    </row>
    <row r="1518" spans="1:6">
      <c r="A1518" s="333" t="s">
        <v>2676</v>
      </c>
      <c r="B1518" s="334" t="s">
        <v>6141</v>
      </c>
      <c r="C1518" s="334" t="s">
        <v>1975</v>
      </c>
      <c r="D1518" s="335">
        <v>1E-3</v>
      </c>
      <c r="E1518" s="319"/>
      <c r="F1518" s="319" t="str">
        <f>"Declarable at "&amp;D1518*100&amp;"% - CAS No. "&amp;Table237[[#This Row],[CAS]]&amp;", "&amp;Table237[[#This Row],[Descriptions]]</f>
        <v>Declarable at 0.1% - CAS No. 4027-18-3, 2-BUTENOIC ACID, 4-OXO-4-[ (TRIBUTYLSTANNYL)OXY]-</v>
      </c>
    </row>
    <row r="1519" spans="1:6">
      <c r="A1519" s="333" t="s">
        <v>2814</v>
      </c>
      <c r="B1519" s="334" t="s">
        <v>6142</v>
      </c>
      <c r="C1519" s="334" t="s">
        <v>1975</v>
      </c>
      <c r="D1519" s="335">
        <v>1E-3</v>
      </c>
      <c r="E1519" s="319"/>
      <c r="F1519" s="319" t="str">
        <f>"Declarable at "&amp;D1519*100&amp;"% - CAS No. "&amp;Table237[[#This Row],[CAS]]&amp;", "&amp;Table237[[#This Row],[Descriptions]]</f>
        <v>Declarable at 0.1% - CAS No. 54849-38-6, Acetic acid, 2,2',2''-[(methylstannylidyne)tris(thio)]tris-, triisooctyl ester</v>
      </c>
    </row>
    <row r="1520" spans="1:6">
      <c r="A1520" s="333" t="s">
        <v>2465</v>
      </c>
      <c r="B1520" s="334" t="s">
        <v>6143</v>
      </c>
      <c r="C1520" s="334" t="s">
        <v>1975</v>
      </c>
      <c r="D1520" s="335">
        <v>1E-3</v>
      </c>
      <c r="E1520" s="319"/>
      <c r="F1520" s="319" t="str">
        <f>"Declarable at "&amp;D1520*100&amp;"% - CAS No. "&amp;Table237[[#This Row],[CAS]]&amp;", "&amp;Table237[[#This Row],[Descriptions]]</f>
        <v>Declarable at 0.1% - CAS No. 25711-26-6, BIS(TRIBUTYLTIN) ITACONATE</v>
      </c>
    </row>
    <row r="1521" spans="1:6">
      <c r="A1521" s="333" t="s">
        <v>1974</v>
      </c>
      <c r="B1521" s="334" t="s">
        <v>6144</v>
      </c>
      <c r="C1521" s="334" t="s">
        <v>1975</v>
      </c>
      <c r="D1521" s="335">
        <v>1E-3</v>
      </c>
      <c r="E1521" s="319"/>
      <c r="F1521" s="319" t="str">
        <f>"Declarable at "&amp;D1521*100&amp;"% - CAS No. "&amp;Table237[[#This Row],[CAS]]&amp;", "&amp;Table237[[#This Row],[Descriptions]]</f>
        <v>Declarable at 0.1% - CAS No. 1066-44-0, Bromotrimethylstannane</v>
      </c>
    </row>
    <row r="1522" spans="1:6">
      <c r="A1522" s="333" t="s">
        <v>2639</v>
      </c>
      <c r="B1522" s="334" t="s">
        <v>6145</v>
      </c>
      <c r="C1522" s="334" t="s">
        <v>1975</v>
      </c>
      <c r="D1522" s="335">
        <v>1E-3</v>
      </c>
      <c r="E1522" s="319"/>
      <c r="F1522" s="319" t="str">
        <f>"Declarable at "&amp;D1522*100&amp;"% - CAS No. "&amp;Table237[[#This Row],[CAS]]&amp;", "&amp;Table237[[#This Row],[Descriptions]]</f>
        <v>Declarable at 0.1% - CAS No. 3644-32-4, P-NITROPHENOXYTRIBUTYLTIN</v>
      </c>
    </row>
    <row r="1523" spans="1:6">
      <c r="A1523" s="333" t="s">
        <v>2502</v>
      </c>
      <c r="B1523" s="334" t="s">
        <v>6146</v>
      </c>
      <c r="C1523" s="334" t="s">
        <v>1975</v>
      </c>
      <c r="D1523" s="335">
        <v>1E-3</v>
      </c>
      <c r="E1523" s="319"/>
      <c r="F1523" s="319" t="str">
        <f>"Declarable at "&amp;D1523*100&amp;"% - CAS No. "&amp;Table237[[#This Row],[CAS]]&amp;", "&amp;Table237[[#This Row],[Descriptions]]</f>
        <v>Declarable at 0.1% - CAS No. 2767-54-6, Stannane, bromotriethyl-</v>
      </c>
    </row>
    <row r="1524" spans="1:6">
      <c r="A1524" s="333" t="s">
        <v>2520</v>
      </c>
      <c r="B1524" s="334" t="s">
        <v>6147</v>
      </c>
      <c r="C1524" s="334" t="s">
        <v>1975</v>
      </c>
      <c r="D1524" s="335">
        <v>1E-3</v>
      </c>
      <c r="E1524" s="319"/>
      <c r="F1524" s="319" t="str">
        <f>"Declarable at "&amp;D1524*100&amp;"% - CAS No. "&amp;Table237[[#This Row],[CAS]]&amp;", "&amp;Table237[[#This Row],[Descriptions]]</f>
        <v>Declarable at 0.1% - CAS No. 28801-69-6, Tributyl(neodecanoyloxy)stannane</v>
      </c>
    </row>
    <row r="1525" spans="1:6">
      <c r="A1525" s="333" t="s">
        <v>2546</v>
      </c>
      <c r="B1525" s="334" t="s">
        <v>6148</v>
      </c>
      <c r="C1525" s="334" t="s">
        <v>1975</v>
      </c>
      <c r="D1525" s="335">
        <v>1E-3</v>
      </c>
      <c r="E1525" s="319"/>
      <c r="F1525" s="319" t="str">
        <f>"Declarable at "&amp;D1525*100&amp;"% - CAS No. "&amp;Table237[[#This Row],[CAS]]&amp;", "&amp;Table237[[#This Row],[Descriptions]]</f>
        <v>Declarable at 0.1% - CAS No. 3090-35-5, Tributyl(oleoyloxy)stannane</v>
      </c>
    </row>
    <row r="1526" spans="1:6">
      <c r="A1526" s="333" t="s">
        <v>2825</v>
      </c>
      <c r="B1526" s="334" t="s">
        <v>6149</v>
      </c>
      <c r="C1526" s="334" t="s">
        <v>1975</v>
      </c>
      <c r="D1526" s="335">
        <v>1E-3</v>
      </c>
      <c r="E1526" s="319"/>
      <c r="F1526" s="319" t="str">
        <f>"Declarable at "&amp;D1526*100&amp;"% - CAS No. "&amp;Table237[[#This Row],[CAS]]&amp;", "&amp;Table237[[#This Row],[Descriptions]]</f>
        <v>Declarable at 0.1% - CAS No. 56573-85-4, Tributyltin</v>
      </c>
    </row>
    <row r="1527" spans="1:6">
      <c r="A1527" s="333" t="s">
        <v>3016</v>
      </c>
      <c r="B1527" s="334" t="s">
        <v>6150</v>
      </c>
      <c r="C1527" s="334" t="s">
        <v>1975</v>
      </c>
      <c r="D1527" s="335">
        <v>1E-3</v>
      </c>
      <c r="E1527" s="319"/>
      <c r="F1527" s="319" t="str">
        <f>"Declarable at "&amp;D1527*100&amp;"% - CAS No. "&amp;Table237[[#This Row],[CAS]]&amp;", "&amp;Table237[[#This Row],[Descriptions]]</f>
        <v>Declarable at 0.1% - CAS No. 688-73-3, Tributyltin (and salts and esters)</v>
      </c>
    </row>
    <row r="1528" spans="1:6">
      <c r="A1528" s="333" t="s">
        <v>3089</v>
      </c>
      <c r="B1528" s="334" t="s">
        <v>6151</v>
      </c>
      <c r="C1528" s="334" t="s">
        <v>1975</v>
      </c>
      <c r="D1528" s="335">
        <v>1E-3</v>
      </c>
      <c r="E1528" s="319"/>
      <c r="F1528" s="319" t="str">
        <f>"Declarable at "&amp;D1528*100&amp;"% - CAS No. "&amp;Table237[[#This Row],[CAS]]&amp;", "&amp;Table237[[#This Row],[Descriptions]]</f>
        <v>Declarable at 0.1% - CAS No. 73940-89-3, Tributyltin .alpha.-(2,4,5-trichlorophenoxy) propionate</v>
      </c>
    </row>
    <row r="1529" spans="1:6">
      <c r="A1529" s="333" t="s">
        <v>3086</v>
      </c>
      <c r="B1529" s="334" t="s">
        <v>6152</v>
      </c>
      <c r="C1529" s="334" t="s">
        <v>1975</v>
      </c>
      <c r="D1529" s="335">
        <v>1E-3</v>
      </c>
      <c r="E1529" s="319"/>
      <c r="F1529" s="319" t="str">
        <f>"Declarable at "&amp;D1529*100&amp;"% - CAS No. "&amp;Table237[[#This Row],[CAS]]&amp;", "&amp;Table237[[#This Row],[Descriptions]]</f>
        <v>Declarable at 0.1% - CAS No. 73927-95-4, Tributyltin .beta.-iodopropionate</v>
      </c>
    </row>
    <row r="1530" spans="1:6">
      <c r="A1530" s="333" t="s">
        <v>2765</v>
      </c>
      <c r="B1530" s="334" t="s">
        <v>6153</v>
      </c>
      <c r="C1530" s="334" t="s">
        <v>1975</v>
      </c>
      <c r="D1530" s="335">
        <v>1E-3</v>
      </c>
      <c r="E1530" s="319"/>
      <c r="F1530" s="319" t="str">
        <f>"Declarable at "&amp;D1530*100&amp;"% - CAS No. "&amp;Table237[[#This Row],[CAS]]&amp;", "&amp;Table237[[#This Row],[Descriptions]]</f>
        <v>Declarable at 0.1% - CAS No. 5035-67-6, TRIBUTYLTIN 2-ETHYLHEXANOATE</v>
      </c>
    </row>
    <row r="1531" spans="1:6">
      <c r="A1531" s="333" t="s">
        <v>2149</v>
      </c>
      <c r="B1531" s="334" t="s">
        <v>6154</v>
      </c>
      <c r="C1531" s="334" t="s">
        <v>1975</v>
      </c>
      <c r="D1531" s="335">
        <v>1E-3</v>
      </c>
      <c r="E1531" s="319"/>
      <c r="F1531" s="319" t="str">
        <f>"Declarable at "&amp;D1531*100&amp;"% - CAS No. "&amp;Table237[[#This Row],[CAS]]&amp;", "&amp;Table237[[#This Row],[Descriptions]]</f>
        <v>Declarable at 0.1% - CAS No. 13331-52-7, Tributyltin Acrylate</v>
      </c>
    </row>
    <row r="1532" spans="1:6">
      <c r="A1532" s="333" t="s">
        <v>2729</v>
      </c>
      <c r="B1532" s="334" t="s">
        <v>6155</v>
      </c>
      <c r="C1532" s="334" t="s">
        <v>1975</v>
      </c>
      <c r="D1532" s="335">
        <v>1E-3</v>
      </c>
      <c r="E1532" s="319"/>
      <c r="F1532" s="319" t="str">
        <f>"Declarable at "&amp;D1532*100&amp;"% - CAS No. "&amp;Table237[[#This Row],[CAS]]&amp;", "&amp;Table237[[#This Row],[Descriptions]]</f>
        <v>Declarable at 0.1% - CAS No. 4342-36-3, Tributyltin benzoate</v>
      </c>
    </row>
    <row r="1533" spans="1:6">
      <c r="A1533" s="333" t="s">
        <v>2263</v>
      </c>
      <c r="B1533" s="334" t="s">
        <v>6156</v>
      </c>
      <c r="C1533" s="334" t="s">
        <v>1975</v>
      </c>
      <c r="D1533" s="335">
        <v>1E-3</v>
      </c>
      <c r="E1533" s="319"/>
      <c r="F1533" s="319" t="str">
        <f>"Declarable at "&amp;D1533*100&amp;"% - CAS No. "&amp;Table237[[#This Row],[CAS]]&amp;", "&amp;Table237[[#This Row],[Descriptions]]</f>
        <v>Declarable at 0.1% - CAS No. 1461-23-0, Tributyltin bromide</v>
      </c>
    </row>
    <row r="1534" spans="1:6">
      <c r="A1534" s="333" t="s">
        <v>2847</v>
      </c>
      <c r="B1534" s="334" t="s">
        <v>6157</v>
      </c>
      <c r="C1534" s="334" t="s">
        <v>1975</v>
      </c>
      <c r="D1534" s="335">
        <v>1E-3</v>
      </c>
      <c r="E1534" s="319"/>
      <c r="F1534" s="319" t="str">
        <f>"Declarable at "&amp;D1534*100&amp;"% - CAS No. "&amp;Table237[[#This Row],[CAS]]&amp;", "&amp;Table237[[#This Row],[Descriptions]]</f>
        <v>Declarable at 0.1% - CAS No. 5847-52-9, TRIBUTYLTIN CHLOROACETATE</v>
      </c>
    </row>
    <row r="1535" spans="1:6">
      <c r="A1535" s="333" t="s">
        <v>2487</v>
      </c>
      <c r="B1535" s="334" t="s">
        <v>6158</v>
      </c>
      <c r="C1535" s="334" t="s">
        <v>1975</v>
      </c>
      <c r="D1535" s="335">
        <v>1E-3</v>
      </c>
      <c r="E1535" s="319"/>
      <c r="F1535" s="319" t="str">
        <f>"Declarable at "&amp;D1535*100&amp;"% - CAS No. "&amp;Table237[[#This Row],[CAS]]&amp;", "&amp;Table237[[#This Row],[Descriptions]]</f>
        <v>Declarable at 0.1% - CAS No. 27147-18-8, Tributyltin cinnamate</v>
      </c>
    </row>
    <row r="1536" spans="1:6">
      <c r="A1536" s="333" t="s">
        <v>2675</v>
      </c>
      <c r="B1536" s="334" t="s">
        <v>6159</v>
      </c>
      <c r="C1536" s="334" t="s">
        <v>1975</v>
      </c>
      <c r="D1536" s="335">
        <v>1E-3</v>
      </c>
      <c r="E1536" s="319"/>
      <c r="F1536" s="319" t="str">
        <f>"Declarable at "&amp;D1536*100&amp;"% - CAS No. "&amp;Table237[[#This Row],[CAS]]&amp;", "&amp;Table237[[#This Row],[Descriptions]]</f>
        <v>Declarable at 0.1% - CAS No. 4027-17-2, TRIBUTYLTIN CYANATE</v>
      </c>
    </row>
    <row r="1537" spans="1:6">
      <c r="A1537" s="333" t="s">
        <v>2419</v>
      </c>
      <c r="B1537" s="334" t="s">
        <v>6160</v>
      </c>
      <c r="C1537" s="334" t="s">
        <v>1975</v>
      </c>
      <c r="D1537" s="335">
        <v>1E-3</v>
      </c>
      <c r="E1537" s="319"/>
      <c r="F1537" s="319" t="str">
        <f>"Declarable at "&amp;D1537*100&amp;"% - CAS No. "&amp;Table237[[#This Row],[CAS]]&amp;", "&amp;Table237[[#This Row],[Descriptions]]</f>
        <v>Declarable at 0.1% - CAS No. 2179-92-2, TRIBUTYLTIN CYANIDE</v>
      </c>
    </row>
    <row r="1538" spans="1:6">
      <c r="A1538" s="333" t="s">
        <v>2391</v>
      </c>
      <c r="B1538" s="334" t="s">
        <v>6161</v>
      </c>
      <c r="C1538" s="334" t="s">
        <v>1975</v>
      </c>
      <c r="D1538" s="335">
        <v>1E-3</v>
      </c>
      <c r="E1538" s="319"/>
      <c r="F1538" s="319" t="str">
        <f>"Declarable at "&amp;D1538*100&amp;"% - CAS No. "&amp;Table237[[#This Row],[CAS]]&amp;", "&amp;Table237[[#This Row],[Descriptions]]</f>
        <v>Declarable at 0.1% - CAS No. 20369-63-5, Tributyltin dimethyldithiocarbamate</v>
      </c>
    </row>
    <row r="1539" spans="1:6">
      <c r="A1539" s="333" t="s">
        <v>2582</v>
      </c>
      <c r="B1539" s="334" t="s">
        <v>6162</v>
      </c>
      <c r="C1539" s="334" t="s">
        <v>1975</v>
      </c>
      <c r="D1539" s="335">
        <v>1E-3</v>
      </c>
      <c r="E1539" s="319"/>
      <c r="F1539" s="319" t="str">
        <f>"Declarable at "&amp;D1539*100&amp;"% - CAS No. "&amp;Table237[[#This Row],[CAS]]&amp;", "&amp;Table237[[#This Row],[Descriptions]]</f>
        <v>Declarable at 0.1% - CAS No. 33550-22-0, TRIBUTYLTIN GAMMA-CHLOROBUTYRATE</v>
      </c>
    </row>
    <row r="1540" spans="1:6">
      <c r="A1540" s="333" t="s">
        <v>1979</v>
      </c>
      <c r="B1540" s="334" t="s">
        <v>6163</v>
      </c>
      <c r="C1540" s="334" t="s">
        <v>1975</v>
      </c>
      <c r="D1540" s="335">
        <v>1E-3</v>
      </c>
      <c r="E1540" s="319"/>
      <c r="F1540" s="319" t="str">
        <f>"Declarable at "&amp;D1540*100&amp;"% - CAS No. "&amp;Table237[[#This Row],[CAS]]&amp;", "&amp;Table237[[#This Row],[Descriptions]]</f>
        <v>Declarable at 0.1% - CAS No. 1067-97-6, Tributyltin hydroxide</v>
      </c>
    </row>
    <row r="1541" spans="1:6">
      <c r="A1541" s="333" t="s">
        <v>3082</v>
      </c>
      <c r="B1541" s="334" t="s">
        <v>6164</v>
      </c>
      <c r="C1541" s="334" t="s">
        <v>1975</v>
      </c>
      <c r="D1541" s="335">
        <v>1E-3</v>
      </c>
      <c r="E1541" s="319"/>
      <c r="F1541" s="319" t="str">
        <f>"Declarable at "&amp;D1541*100&amp;"% - CAS No. "&amp;Table237[[#This Row],[CAS]]&amp;", "&amp;Table237[[#This Row],[Descriptions]]</f>
        <v>Declarable at 0.1% - CAS No. 7342-47-4, Tributyltin iodide</v>
      </c>
    </row>
    <row r="1542" spans="1:6">
      <c r="A1542" s="333" t="s">
        <v>3083</v>
      </c>
      <c r="B1542" s="334" t="s">
        <v>6165</v>
      </c>
      <c r="C1542" s="334" t="s">
        <v>1975</v>
      </c>
      <c r="D1542" s="335">
        <v>1E-3</v>
      </c>
      <c r="E1542" s="319"/>
      <c r="F1542" s="319" t="str">
        <f>"Declarable at "&amp;D1542*100&amp;"% - CAS No. "&amp;Table237[[#This Row],[CAS]]&amp;", "&amp;Table237[[#This Row],[Descriptions]]</f>
        <v>Declarable at 0.1% - CAS No. 73927-91-0, Tributyltin iodoacetate</v>
      </c>
    </row>
    <row r="1543" spans="1:6">
      <c r="A1543" s="333" t="s">
        <v>3087</v>
      </c>
      <c r="B1543" s="334" t="s">
        <v>6166</v>
      </c>
      <c r="C1543" s="334" t="s">
        <v>1975</v>
      </c>
      <c r="D1543" s="335">
        <v>1E-3</v>
      </c>
      <c r="E1543" s="319"/>
      <c r="F1543" s="319" t="str">
        <f>"Declarable at "&amp;D1543*100&amp;"% - CAS No. "&amp;Table237[[#This Row],[CAS]]&amp;", "&amp;Table237[[#This Row],[Descriptions]]</f>
        <v>Declarable at 0.1% - CAS No. 73927-97-6, Tributyltin isooctylthioacetate</v>
      </c>
    </row>
    <row r="1544" spans="1:6">
      <c r="A1544" s="333" t="s">
        <v>2795</v>
      </c>
      <c r="B1544" s="334" t="s">
        <v>6167</v>
      </c>
      <c r="C1544" s="334" t="s">
        <v>1975</v>
      </c>
      <c r="D1544" s="335">
        <v>1E-3</v>
      </c>
      <c r="E1544" s="319"/>
      <c r="F1544" s="319" t="str">
        <f>"Declarable at "&amp;D1544*100&amp;"% - CAS No. "&amp;Table237[[#This Row],[CAS]]&amp;", "&amp;Table237[[#This Row],[Descriptions]]</f>
        <v>Declarable at 0.1% - CAS No. 53404-82-3, TRIBUTYLTIN ISOPROPYLSUCCINATE</v>
      </c>
    </row>
    <row r="1545" spans="1:6">
      <c r="A1545" s="333" t="s">
        <v>2991</v>
      </c>
      <c r="B1545" s="334" t="s">
        <v>6168</v>
      </c>
      <c r="C1545" s="334" t="s">
        <v>1975</v>
      </c>
      <c r="D1545" s="335">
        <v>1E-3</v>
      </c>
      <c r="E1545" s="319"/>
      <c r="F1545" s="319" t="str">
        <f>"Declarable at "&amp;D1545*100&amp;"% - CAS No. "&amp;Table237[[#This Row],[CAS]]&amp;", "&amp;Table237[[#This Row],[Descriptions]]</f>
        <v>Declarable at 0.1% - CAS No. 681-99-2, Tributyltin isothiocyanate</v>
      </c>
    </row>
    <row r="1546" spans="1:6">
      <c r="A1546" s="333" t="s">
        <v>2445</v>
      </c>
      <c r="B1546" s="334" t="s">
        <v>6169</v>
      </c>
      <c r="C1546" s="334" t="s">
        <v>1975</v>
      </c>
      <c r="D1546" s="335">
        <v>1E-3</v>
      </c>
      <c r="E1546" s="319"/>
      <c r="F1546" s="319" t="str">
        <f>"Declarable at "&amp;D1546*100&amp;"% - CAS No. "&amp;Table237[[#This Row],[CAS]]&amp;", "&amp;Table237[[#This Row],[Descriptions]]</f>
        <v>Declarable at 0.1% - CAS No. 24124-25-2, Tributyltin linoleate</v>
      </c>
    </row>
    <row r="1547" spans="1:6">
      <c r="A1547" s="333" t="s">
        <v>2147</v>
      </c>
      <c r="B1547" s="334" t="s">
        <v>6170</v>
      </c>
      <c r="C1547" s="334" t="s">
        <v>1975</v>
      </c>
      <c r="D1547" s="335">
        <v>1E-3</v>
      </c>
      <c r="E1547" s="319"/>
      <c r="F1547" s="319" t="str">
        <f>"Declarable at "&amp;D1547*100&amp;"% - CAS No. "&amp;Table237[[#This Row],[CAS]]&amp;", "&amp;Table237[[#This Row],[Descriptions]]</f>
        <v>Declarable at 0.1% - CAS No. 13302-06-2, TRIBUTYLTIN METHANESULPHONATE</v>
      </c>
    </row>
    <row r="1548" spans="1:6">
      <c r="A1548" s="333" t="s">
        <v>1978</v>
      </c>
      <c r="B1548" s="334" t="s">
        <v>6171</v>
      </c>
      <c r="C1548" s="334" t="s">
        <v>1975</v>
      </c>
      <c r="D1548" s="335">
        <v>1E-3</v>
      </c>
      <c r="E1548" s="319"/>
      <c r="F1548" s="319" t="str">
        <f>"Declarable at "&amp;D1548*100&amp;"% - CAS No. "&amp;Table237[[#This Row],[CAS]]&amp;", "&amp;Table237[[#This Row],[Descriptions]]</f>
        <v>Declarable at 0.1% - CAS No. 1067-52-3, Tributyltin methoxide</v>
      </c>
    </row>
    <row r="1549" spans="1:6">
      <c r="A1549" s="333" t="s">
        <v>2796</v>
      </c>
      <c r="B1549" s="334" t="s">
        <v>6172</v>
      </c>
      <c r="C1549" s="334" t="s">
        <v>1975</v>
      </c>
      <c r="D1549" s="335">
        <v>1E-3</v>
      </c>
      <c r="E1549" s="319"/>
      <c r="F1549" s="319" t="str">
        <f>"Declarable at "&amp;D1549*100&amp;"% - CAS No. "&amp;Table237[[#This Row],[CAS]]&amp;", "&amp;Table237[[#This Row],[Descriptions]]</f>
        <v>Declarable at 0.1% - CAS No. 53466-85-6, Tributyltin monopropylene glycol maleate</v>
      </c>
    </row>
    <row r="1550" spans="1:6">
      <c r="A1550" s="333" t="s">
        <v>2643</v>
      </c>
      <c r="B1550" s="334" t="s">
        <v>6173</v>
      </c>
      <c r="C1550" s="334" t="s">
        <v>1975</v>
      </c>
      <c r="D1550" s="335">
        <v>1E-3</v>
      </c>
      <c r="E1550" s="319"/>
      <c r="F1550" s="319" t="str">
        <f>"Declarable at "&amp;D1550*100&amp;"% - CAS No. "&amp;Table237[[#This Row],[CAS]]&amp;", "&amp;Table237[[#This Row],[Descriptions]]</f>
        <v>Declarable at 0.1% - CAS No. 36631-23-9, TRIBUTYLTIN NAPHTHENATE</v>
      </c>
    </row>
    <row r="1551" spans="1:6">
      <c r="A1551" s="333" t="s">
        <v>3243</v>
      </c>
      <c r="B1551" s="334" t="s">
        <v>6174</v>
      </c>
      <c r="C1551" s="334" t="s">
        <v>1975</v>
      </c>
      <c r="D1551" s="335">
        <v>1E-3</v>
      </c>
      <c r="E1551" s="319"/>
      <c r="F1551" s="319" t="str">
        <f>"Declarable at "&amp;D1551*100&amp;"% - CAS No. "&amp;Table237[[#This Row],[CAS]]&amp;", "&amp;Table237[[#This Row],[Descriptions]]</f>
        <v>Declarable at 0.1% - CAS No. 85409-17-2, Tributyltin naphthenate</v>
      </c>
    </row>
    <row r="1552" spans="1:6">
      <c r="A1552" s="333" t="s">
        <v>2674</v>
      </c>
      <c r="B1552" s="334" t="s">
        <v>6175</v>
      </c>
      <c r="C1552" s="334" t="s">
        <v>1975</v>
      </c>
      <c r="D1552" s="335">
        <v>1E-3</v>
      </c>
      <c r="E1552" s="319"/>
      <c r="F1552" s="319" t="str">
        <f>"Declarable at "&amp;D1552*100&amp;"% - CAS No. "&amp;Table237[[#This Row],[CAS]]&amp;", "&amp;Table237[[#This Row],[Descriptions]]</f>
        <v>Declarable at 0.1% - CAS No. 4027-14-9, Tributyltin nonanoate</v>
      </c>
    </row>
    <row r="1553" spans="1:6">
      <c r="A1553" s="333" t="s">
        <v>3085</v>
      </c>
      <c r="B1553" s="334" t="s">
        <v>6176</v>
      </c>
      <c r="C1553" s="334" t="s">
        <v>1975</v>
      </c>
      <c r="D1553" s="335">
        <v>1E-3</v>
      </c>
      <c r="E1553" s="319"/>
      <c r="F1553" s="319" t="str">
        <f>"Declarable at "&amp;D1553*100&amp;"% - CAS No. "&amp;Table237[[#This Row],[CAS]]&amp;", "&amp;Table237[[#This Row],[Descriptions]]</f>
        <v>Declarable at 0.1% - CAS No. 73927-93-2, TRIBUTYLTIN O-IODOBENZOATE</v>
      </c>
    </row>
    <row r="1554" spans="1:6">
      <c r="A1554" s="333" t="s">
        <v>3088</v>
      </c>
      <c r="B1554" s="334" t="s">
        <v>6177</v>
      </c>
      <c r="C1554" s="334" t="s">
        <v>1975</v>
      </c>
      <c r="D1554" s="335">
        <v>1E-3</v>
      </c>
      <c r="E1554" s="319"/>
      <c r="F1554" s="319" t="str">
        <f>"Declarable at "&amp;D1554*100&amp;"% - CAS No. "&amp;Table237[[#This Row],[CAS]]&amp;", "&amp;Table237[[#This Row],[Descriptions]]</f>
        <v>Declarable at 0.1% - CAS No. 73940-88-2, TRIBUTYLTIN P-IODOBEMZOATE</v>
      </c>
    </row>
    <row r="1555" spans="1:6">
      <c r="A1555" s="333" t="s">
        <v>3036</v>
      </c>
      <c r="B1555" s="334" t="s">
        <v>6178</v>
      </c>
      <c r="C1555" s="334" t="s">
        <v>1975</v>
      </c>
      <c r="D1555" s="335">
        <v>1E-3</v>
      </c>
      <c r="E1555" s="319"/>
      <c r="F1555" s="319" t="str">
        <f>"Declarable at "&amp;D1555*100&amp;"% - CAS No. "&amp;Table237[[#This Row],[CAS]]&amp;", "&amp;Table237[[#This Row],[Descriptions]]</f>
        <v>Declarable at 0.1% - CAS No. 69226-47-7, TRIBUTYLTIN UNDECYLENATE</v>
      </c>
    </row>
    <row r="1556" spans="1:6">
      <c r="A1556" s="333" t="s">
        <v>2377</v>
      </c>
      <c r="B1556" s="334" t="s">
        <v>6179</v>
      </c>
      <c r="C1556" s="334" t="s">
        <v>1975</v>
      </c>
      <c r="D1556" s="335">
        <v>1E-3</v>
      </c>
      <c r="E1556" s="319"/>
      <c r="F1556" s="319" t="str">
        <f>"Declarable at "&amp;D1556*100&amp;"% - CAS No. "&amp;Table237[[#This Row],[CAS]]&amp;", "&amp;Table237[[#This Row],[Descriptions]]</f>
        <v>Declarable at 0.1% - CAS No. 1907-13-7, Triethyltin acetate</v>
      </c>
    </row>
    <row r="1557" spans="1:6">
      <c r="A1557" s="333" t="s">
        <v>3404</v>
      </c>
      <c r="B1557" s="334" t="s">
        <v>6180</v>
      </c>
      <c r="C1557" s="334" t="s">
        <v>1975</v>
      </c>
      <c r="D1557" s="335">
        <v>1E-3</v>
      </c>
      <c r="E1557" s="319"/>
      <c r="F1557" s="319" t="str">
        <f>"Declarable at "&amp;D1557*100&amp;"% - CAS No. "&amp;Table237[[#This Row],[CAS]]&amp;", "&amp;Table237[[#This Row],[Descriptions]]</f>
        <v>Declarable at 0.1% - CAS No. 994-31-0, Triethyltin chloride</v>
      </c>
    </row>
    <row r="1558" spans="1:6">
      <c r="A1558" s="333" t="s">
        <v>3405</v>
      </c>
      <c r="B1558" s="334" t="s">
        <v>6181</v>
      </c>
      <c r="C1558" s="334" t="s">
        <v>1975</v>
      </c>
      <c r="D1558" s="335">
        <v>1E-3</v>
      </c>
      <c r="E1558" s="319"/>
      <c r="F1558" s="319" t="str">
        <f>"Declarable at "&amp;D1558*100&amp;"% - CAS No. "&amp;Table237[[#This Row],[CAS]]&amp;", "&amp;Table237[[#This Row],[Descriptions]]</f>
        <v>Declarable at 0.1% - CAS No. 994-32-1, Triethyltin hydroxide</v>
      </c>
    </row>
    <row r="1559" spans="1:6">
      <c r="A1559" s="333" t="s">
        <v>2526</v>
      </c>
      <c r="B1559" s="334" t="s">
        <v>6182</v>
      </c>
      <c r="C1559" s="334" t="s">
        <v>1975</v>
      </c>
      <c r="D1559" s="335">
        <v>1E-3</v>
      </c>
      <c r="E1559" s="319"/>
      <c r="F1559" s="319" t="str">
        <f>"Declarable at "&amp;D1559*100&amp;"% - CAS No. "&amp;Table237[[#This Row],[CAS]]&amp;", "&amp;Table237[[#This Row],[Descriptions]]</f>
        <v>Declarable at 0.1% - CAS No. 2943-86-4, Triethyltin iodide</v>
      </c>
    </row>
    <row r="1560" spans="1:6">
      <c r="A1560" s="333" t="s">
        <v>2288</v>
      </c>
      <c r="B1560" s="334" t="s">
        <v>6183</v>
      </c>
      <c r="C1560" s="334" t="s">
        <v>1975</v>
      </c>
      <c r="D1560" s="335">
        <v>1E-3</v>
      </c>
      <c r="E1560" s="319"/>
      <c r="F1560" s="319" t="str">
        <f>"Declarable at "&amp;D1560*100&amp;"% - CAS No. "&amp;Table237[[#This Row],[CAS]]&amp;", "&amp;Table237[[#This Row],[Descriptions]]</f>
        <v>Declarable at 0.1% - CAS No. 1529-30-2, Triethyltin phenoxide</v>
      </c>
    </row>
    <row r="1561" spans="1:6">
      <c r="A1561" s="333" t="s">
        <v>2014</v>
      </c>
      <c r="B1561" s="334" t="s">
        <v>6184</v>
      </c>
      <c r="C1561" s="334" t="s">
        <v>1975</v>
      </c>
      <c r="D1561" s="335">
        <v>1E-3</v>
      </c>
      <c r="E1561" s="319"/>
      <c r="F1561" s="319" t="str">
        <f>"Declarable at "&amp;D1561*100&amp;"% - CAS No. "&amp;Table237[[#This Row],[CAS]]&amp;", "&amp;Table237[[#This Row],[Descriptions]]</f>
        <v>Declarable at 0.1% - CAS No. 1118-14-5, Trimethyltin acetate</v>
      </c>
    </row>
    <row r="1562" spans="1:6">
      <c r="A1562" s="333" t="s">
        <v>2013</v>
      </c>
      <c r="B1562" s="334" t="s">
        <v>6185</v>
      </c>
      <c r="C1562" s="334" t="s">
        <v>1975</v>
      </c>
      <c r="D1562" s="335">
        <v>1E-3</v>
      </c>
      <c r="E1562" s="319"/>
      <c r="F1562" s="319" t="str">
        <f>"Declarable at "&amp;D1562*100&amp;"% - CAS No. "&amp;Table237[[#This Row],[CAS]]&amp;", "&amp;Table237[[#This Row],[Descriptions]]</f>
        <v>Declarable at 0.1% - CAS No. 1118-03-2, Trimethyltin azide</v>
      </c>
    </row>
    <row r="1563" spans="1:6">
      <c r="A1563" s="333" t="s">
        <v>1976</v>
      </c>
      <c r="B1563" s="334" t="s">
        <v>6186</v>
      </c>
      <c r="C1563" s="334" t="s">
        <v>1975</v>
      </c>
      <c r="D1563" s="335">
        <v>1E-3</v>
      </c>
      <c r="E1563" s="319"/>
      <c r="F1563" s="319" t="str">
        <f>"Declarable at "&amp;D1563*100&amp;"% - CAS No. "&amp;Table237[[#This Row],[CAS]]&amp;", "&amp;Table237[[#This Row],[Descriptions]]</f>
        <v>Declarable at 0.1% - CAS No. 1066-45-1, Trimethyltin chloride</v>
      </c>
    </row>
    <row r="1564" spans="1:6">
      <c r="A1564" s="333" t="s">
        <v>2821</v>
      </c>
      <c r="B1564" s="334" t="s">
        <v>6187</v>
      </c>
      <c r="C1564" s="334" t="s">
        <v>1975</v>
      </c>
      <c r="D1564" s="335">
        <v>1E-3</v>
      </c>
      <c r="E1564" s="319"/>
      <c r="F1564" s="319" t="str">
        <f>"Declarable at "&amp;D1564*100&amp;"% - CAS No. "&amp;Table237[[#This Row],[CAS]]&amp;", "&amp;Table237[[#This Row],[Descriptions]]</f>
        <v>Declarable at 0.1% - CAS No. 56-24-6, Trimethyltin hydroxide</v>
      </c>
    </row>
    <row r="1565" spans="1:6">
      <c r="A1565" s="333" t="s">
        <v>3197</v>
      </c>
      <c r="B1565" s="334" t="s">
        <v>6188</v>
      </c>
      <c r="C1565" s="334" t="s">
        <v>1975</v>
      </c>
      <c r="D1565" s="335">
        <v>1E-3</v>
      </c>
      <c r="E1565" s="319"/>
      <c r="F1565" s="319" t="str">
        <f>"Declarable at "&amp;D1565*100&amp;"% - CAS No. "&amp;Table237[[#This Row],[CAS]]&amp;", "&amp;Table237[[#This Row],[Descriptions]]</f>
        <v>Declarable at 0.1% - CAS No. 811-73-4, Trimethyltin iodide</v>
      </c>
    </row>
    <row r="1566" spans="1:6">
      <c r="A1566" s="333" t="s">
        <v>2931</v>
      </c>
      <c r="B1566" s="334" t="s">
        <v>6189</v>
      </c>
      <c r="C1566" s="334" t="s">
        <v>1975</v>
      </c>
      <c r="D1566" s="335">
        <v>1E-3</v>
      </c>
      <c r="E1566" s="319"/>
      <c r="F1566" s="319" t="str">
        <f>"Declarable at "&amp;D1566*100&amp;"% - CAS No. "&amp;Table237[[#This Row],[CAS]]&amp;", "&amp;Table237[[#This Row],[Descriptions]]</f>
        <v>Declarable at 0.1% - CAS No. 63869-87-4, Trimethyltin sulphate</v>
      </c>
    </row>
    <row r="1567" spans="1:6">
      <c r="A1567" s="333" t="s">
        <v>2749</v>
      </c>
      <c r="B1567" s="334" t="s">
        <v>6190</v>
      </c>
      <c r="C1567" s="334" t="s">
        <v>1975</v>
      </c>
      <c r="D1567" s="335">
        <v>1E-3</v>
      </c>
      <c r="E1567" s="319"/>
      <c r="F1567" s="319" t="str">
        <f>"Declarable at "&amp;D1567*100&amp;"% - CAS No. "&amp;Table237[[#This Row],[CAS]]&amp;", "&amp;Table237[[#This Row],[Descriptions]]</f>
        <v>Declarable at 0.1% - CAS No. 4638-25-9, Trimethyltin thiocyanate</v>
      </c>
    </row>
    <row r="1568" spans="1:6">
      <c r="A1568" s="333" t="s">
        <v>2728</v>
      </c>
      <c r="B1568" s="334" t="s">
        <v>6191</v>
      </c>
      <c r="C1568" s="334" t="s">
        <v>1975</v>
      </c>
      <c r="D1568" s="335">
        <v>1E-3</v>
      </c>
      <c r="E1568" s="319"/>
      <c r="F1568" s="319" t="str">
        <f>"Declarable at "&amp;D1568*100&amp;"% - CAS No. "&amp;Table237[[#This Row],[CAS]]&amp;", "&amp;Table237[[#This Row],[Descriptions]]</f>
        <v>Declarable at 0.1% - CAS No. 4342-30-7, Tri-n-butyl tin salicylate</v>
      </c>
    </row>
    <row r="1569" spans="1:6">
      <c r="A1569" s="333" t="s">
        <v>3261</v>
      </c>
      <c r="B1569" s="334" t="s">
        <v>6192</v>
      </c>
      <c r="C1569" s="334" t="s">
        <v>1975</v>
      </c>
      <c r="D1569" s="335">
        <v>1E-3</v>
      </c>
      <c r="E1569" s="319"/>
      <c r="F1569" s="319" t="str">
        <f>"Declarable at "&amp;D1569*100&amp;"% - CAS No. "&amp;Table237[[#This Row],[CAS]]&amp;", "&amp;Table237[[#This Row],[Descriptions]]</f>
        <v>Declarable at 0.1% - CAS No. 892-20-6, Triphenyltin hydride</v>
      </c>
    </row>
    <row r="1570" spans="1:6">
      <c r="A1570" s="333" t="s">
        <v>3262</v>
      </c>
      <c r="B1570" s="334" t="s">
        <v>6193</v>
      </c>
      <c r="C1570" s="334" t="s">
        <v>1975</v>
      </c>
      <c r="D1570" s="335">
        <v>1E-3</v>
      </c>
      <c r="E1570" s="319"/>
      <c r="F1570" s="319" t="str">
        <f>"Declarable at "&amp;D1570*100&amp;"% - CAS No. "&amp;Table237[[#This Row],[CAS]]&amp;", "&amp;Table237[[#This Row],[Descriptions]]</f>
        <v>Declarable at 0.1% - CAS No. 894-09-7, Triphenyltin iodide</v>
      </c>
    </row>
    <row r="1571" spans="1:6">
      <c r="A1571" s="333" t="s">
        <v>2572</v>
      </c>
      <c r="B1571" s="334" t="s">
        <v>6194</v>
      </c>
      <c r="C1571" s="334" t="s">
        <v>1975</v>
      </c>
      <c r="D1571" s="335">
        <v>1E-3</v>
      </c>
      <c r="E1571" s="319"/>
      <c r="F1571" s="319" t="str">
        <f>"Declarable at "&amp;D1571*100&amp;"% - CAS No. "&amp;Table237[[#This Row],[CAS]]&amp;", "&amp;Table237[[#This Row],[Descriptions]]</f>
        <v>Declarable at 0.1% - CAS No. 3267-78-5, Tripropyltin acetate</v>
      </c>
    </row>
    <row r="1572" spans="1:6">
      <c r="A1572" s="333" t="s">
        <v>2503</v>
      </c>
      <c r="B1572" s="334" t="s">
        <v>6195</v>
      </c>
      <c r="C1572" s="334" t="s">
        <v>1975</v>
      </c>
      <c r="D1572" s="335">
        <v>1E-3</v>
      </c>
      <c r="E1572" s="319"/>
      <c r="F1572" s="319" t="str">
        <f>"Declarable at "&amp;D1572*100&amp;"% - CAS No. "&amp;Table237[[#This Row],[CAS]]&amp;", "&amp;Table237[[#This Row],[Descriptions]]</f>
        <v>Declarable at 0.1% - CAS No. 2767-61-5, Tripropyltin bromide</v>
      </c>
    </row>
    <row r="1573" spans="1:6">
      <c r="A1573" s="333" t="s">
        <v>2432</v>
      </c>
      <c r="B1573" s="334" t="s">
        <v>6196</v>
      </c>
      <c r="C1573" s="334" t="s">
        <v>1975</v>
      </c>
      <c r="D1573" s="335">
        <v>1E-3</v>
      </c>
      <c r="E1573" s="319"/>
      <c r="F1573" s="319" t="str">
        <f>"Declarable at "&amp;D1573*100&amp;"% - CAS No. "&amp;Table237[[#This Row],[CAS]]&amp;", "&amp;Table237[[#This Row],[Descriptions]]</f>
        <v>Declarable at 0.1% - CAS No. 2279-76-7, Tripropyltin chloride</v>
      </c>
    </row>
    <row r="1574" spans="1:6">
      <c r="A1574" s="333" t="s">
        <v>3081</v>
      </c>
      <c r="B1574" s="334" t="s">
        <v>6197</v>
      </c>
      <c r="C1574" s="334" t="s">
        <v>1975</v>
      </c>
      <c r="D1574" s="335">
        <v>1E-3</v>
      </c>
      <c r="E1574" s="319"/>
      <c r="F1574" s="319" t="str">
        <f>"Declarable at "&amp;D1574*100&amp;"% - CAS No. "&amp;Table237[[#This Row],[CAS]]&amp;", "&amp;Table237[[#This Row],[Descriptions]]</f>
        <v>Declarable at 0.1% - CAS No. 7342-45-2, Tripropyltin iodide</v>
      </c>
    </row>
    <row r="1575" spans="1:6">
      <c r="A1575" s="333" t="s">
        <v>3084</v>
      </c>
      <c r="B1575" s="334" t="s">
        <v>6198</v>
      </c>
      <c r="C1575" s="334" t="s">
        <v>1975</v>
      </c>
      <c r="D1575" s="335">
        <v>1E-3</v>
      </c>
      <c r="E1575" s="319"/>
      <c r="F1575" s="319" t="str">
        <f>"Declarable at "&amp;D1575*100&amp;"% - CAS No. "&amp;Table237[[#This Row],[CAS]]&amp;", "&amp;Table237[[#This Row],[Descriptions]]</f>
        <v>Declarable at 0.1% - CAS No. 73927-92-1, Tripropyltin iodoacetate</v>
      </c>
    </row>
    <row r="1576" spans="1:6">
      <c r="A1576" s="333" t="s">
        <v>2841</v>
      </c>
      <c r="B1576" s="334" t="s">
        <v>6199</v>
      </c>
      <c r="C1576" s="334" t="s">
        <v>1975</v>
      </c>
      <c r="D1576" s="335">
        <v>1E-3</v>
      </c>
      <c r="E1576" s="319"/>
      <c r="F1576" s="319" t="str">
        <f>"Declarable at "&amp;D1576*100&amp;"% - CAS No. "&amp;Table237[[#This Row],[CAS]]&amp;", "&amp;Table237[[#This Row],[Descriptions]]</f>
        <v>Declarable at 0.1% - CAS No. 57808-37-4, Tripropyltin laurate</v>
      </c>
    </row>
    <row r="1577" spans="1:6">
      <c r="A1577" s="333" t="s">
        <v>2685</v>
      </c>
      <c r="B1577" s="334" t="s">
        <v>6200</v>
      </c>
      <c r="C1577" s="334" t="s">
        <v>1975</v>
      </c>
      <c r="D1577" s="335">
        <v>1E-3</v>
      </c>
      <c r="E1577" s="319"/>
      <c r="F1577" s="319" t="str">
        <f>"Declarable at "&amp;D1577*100&amp;"% - CAS No. "&amp;Table237[[#This Row],[CAS]]&amp;", "&amp;Table237[[#This Row],[Descriptions]]</f>
        <v>Declarable at 0.1% - CAS No. 4154-35-2, Tripropyltin methacrylate</v>
      </c>
    </row>
    <row r="1578" spans="1:6">
      <c r="A1578" s="333" t="s">
        <v>6202</v>
      </c>
      <c r="B1578" s="334" t="s">
        <v>6201</v>
      </c>
      <c r="C1578" s="334" t="s">
        <v>1975</v>
      </c>
      <c r="D1578" s="335">
        <v>1E-3</v>
      </c>
      <c r="E1578" s="319"/>
      <c r="F1578" s="319" t="str">
        <f>"Declarable at "&amp;D1578*100&amp;"% - CAS No. "&amp;Table237[[#This Row],[CAS]]&amp;", "&amp;Table237[[#This Row],[Descriptions]]</f>
        <v>Declarable at 0.1% - CAS No. EU Index Number 050-012-00-5, Tricyclohexyl Tin Compounds</v>
      </c>
    </row>
    <row r="1579" spans="1:6">
      <c r="A1579" s="333" t="s">
        <v>6204</v>
      </c>
      <c r="B1579" s="334" t="s">
        <v>6203</v>
      </c>
      <c r="C1579" s="334" t="s">
        <v>1975</v>
      </c>
      <c r="D1579" s="335">
        <v>1E-3</v>
      </c>
      <c r="E1579" s="319"/>
      <c r="F1579" s="319" t="str">
        <f>"Declarable at "&amp;D1579*100&amp;"% - CAS No. "&amp;Table237[[#This Row],[CAS]]&amp;", "&amp;Table237[[#This Row],[Descriptions]]</f>
        <v>Declarable at 0.1% - CAS No. EU Index Number 050-006-00-2, Triethyl Tin Compounds</v>
      </c>
    </row>
    <row r="1580" spans="1:6">
      <c r="A1580" s="333" t="s">
        <v>6206</v>
      </c>
      <c r="B1580" s="334" t="s">
        <v>6205</v>
      </c>
      <c r="C1580" s="334" t="s">
        <v>1975</v>
      </c>
      <c r="D1580" s="335">
        <v>1E-3</v>
      </c>
      <c r="E1580" s="319"/>
      <c r="F1580" s="319" t="str">
        <f>"Declarable at "&amp;D1580*100&amp;"% - CAS No. "&amp;Table237[[#This Row],[CAS]]&amp;", "&amp;Table237[[#This Row],[Descriptions]]</f>
        <v>Declarable at 0.1% - CAS No. EU Index Number 050-010-00-4, Trihexyl Tin Compounds</v>
      </c>
    </row>
    <row r="1581" spans="1:6">
      <c r="A1581" s="333" t="s">
        <v>6208</v>
      </c>
      <c r="B1581" s="334" t="s">
        <v>6207</v>
      </c>
      <c r="C1581" s="334" t="s">
        <v>1975</v>
      </c>
      <c r="D1581" s="335">
        <v>1E-3</v>
      </c>
      <c r="E1581" s="319"/>
      <c r="F1581" s="319" t="str">
        <f>"Declarable at "&amp;D1581*100&amp;"% - CAS No. "&amp;Table237[[#This Row],[CAS]]&amp;", "&amp;Table237[[#This Row],[Descriptions]]</f>
        <v>Declarable at 0.1% - CAS No. EU Index Number 050-005-00-7, Trimethyl Tin Compounds</v>
      </c>
    </row>
    <row r="1582" spans="1:6">
      <c r="A1582" s="333" t="s">
        <v>6210</v>
      </c>
      <c r="B1582" s="334" t="s">
        <v>6209</v>
      </c>
      <c r="C1582" s="334" t="s">
        <v>1975</v>
      </c>
      <c r="D1582" s="335">
        <v>1E-3</v>
      </c>
      <c r="E1582" s="319"/>
      <c r="F1582" s="319" t="str">
        <f>"Declarable at "&amp;D1582*100&amp;"% - CAS No. "&amp;Table237[[#This Row],[CAS]]&amp;", "&amp;Table237[[#This Row],[Descriptions]]</f>
        <v>Declarable at 0.1% - CAS No. EU Index Number 050-013-00-0, Trioctyl Tin Compounds</v>
      </c>
    </row>
    <row r="1583" spans="1:6">
      <c r="A1583" s="333" t="s">
        <v>6212</v>
      </c>
      <c r="B1583" s="334" t="s">
        <v>6211</v>
      </c>
      <c r="C1583" s="334" t="s">
        <v>1975</v>
      </c>
      <c r="D1583" s="335">
        <v>1E-3</v>
      </c>
      <c r="E1583" s="319"/>
      <c r="F1583" s="319" t="str">
        <f>"Declarable at "&amp;D1583*100&amp;"% - CAS No. "&amp;Table237[[#This Row],[CAS]]&amp;", "&amp;Table237[[#This Row],[Descriptions]]</f>
        <v>Declarable at 0.1% - CAS No. EU Index Number 050-009-00-9, Tripentyl Tin Compounds</v>
      </c>
    </row>
    <row r="1584" spans="1:6">
      <c r="A1584" s="333" t="s">
        <v>6214</v>
      </c>
      <c r="B1584" s="334" t="s">
        <v>6213</v>
      </c>
      <c r="C1584" s="334" t="s">
        <v>1975</v>
      </c>
      <c r="D1584" s="335">
        <v>1E-3</v>
      </c>
      <c r="E1584" s="319"/>
      <c r="F1584" s="319" t="str">
        <f>"Declarable at "&amp;D1584*100&amp;"% - CAS No. "&amp;Table237[[#This Row],[CAS]]&amp;", "&amp;Table237[[#This Row],[Descriptions]]</f>
        <v>Declarable at 0.1% - CAS No. EU Index Number 050-011-00-X, Triphenyl Tin Compounds</v>
      </c>
    </row>
    <row r="1585" spans="1:6">
      <c r="A1585" s="333" t="s">
        <v>6216</v>
      </c>
      <c r="B1585" s="334" t="s">
        <v>6215</v>
      </c>
      <c r="C1585" s="334" t="s">
        <v>1975</v>
      </c>
      <c r="D1585" s="335">
        <v>1E-3</v>
      </c>
      <c r="E1585" s="319"/>
      <c r="F1585" s="319" t="str">
        <f>"Declarable at "&amp;D1585*100&amp;"% - CAS No. "&amp;Table237[[#This Row],[CAS]]&amp;", "&amp;Table237[[#This Row],[Descriptions]]</f>
        <v>Declarable at 0.1% - CAS No. EU Index Number 050-007-00-8, Tripropyl Tin Compounds</v>
      </c>
    </row>
    <row r="1586" spans="1:6">
      <c r="A1586" s="333" t="s">
        <v>2154</v>
      </c>
      <c r="B1586" s="334" t="s">
        <v>6217</v>
      </c>
      <c r="C1586" s="334" t="s">
        <v>1975</v>
      </c>
      <c r="D1586" s="335">
        <v>1E-3</v>
      </c>
      <c r="E1586" s="319"/>
      <c r="F1586" s="319" t="str">
        <f>"Declarable at "&amp;D1586*100&amp;"% - CAS No. "&amp;Table237[[#This Row],[CAS]]&amp;", "&amp;Table237[[#This Row],[Descriptions]]</f>
        <v>Declarable at 0.1% - CAS No. 13356-08-6, Bis(tris(2-methyl-2-phenylpropyl)tin) oxide</v>
      </c>
    </row>
    <row r="1587" spans="1:6">
      <c r="A1587" s="333" t="s">
        <v>2679</v>
      </c>
      <c r="B1587" s="334" t="s">
        <v>6218</v>
      </c>
      <c r="C1587" s="334" t="s">
        <v>1975</v>
      </c>
      <c r="D1587" s="335">
        <v>1E-3</v>
      </c>
      <c r="E1587" s="319"/>
      <c r="F1587" s="319" t="str">
        <f>"Declarable at "&amp;D1587*100&amp;"% - CAS No. "&amp;Table237[[#This Row],[CAS]]&amp;", "&amp;Table237[[#This Row],[Descriptions]]</f>
        <v>Declarable at 0.1% - CAS No. 41083-11-8, 1-(Tricyclohexylstannyl)-1H-1,2,4-triazole</v>
      </c>
    </row>
    <row r="1588" spans="1:6">
      <c r="A1588" s="333" t="s">
        <v>2259</v>
      </c>
      <c r="B1588" s="334" t="s">
        <v>6219</v>
      </c>
      <c r="C1588" s="334" t="s">
        <v>1975</v>
      </c>
      <c r="D1588" s="335">
        <v>1E-3</v>
      </c>
      <c r="E1588" s="319"/>
      <c r="F1588" s="319" t="str">
        <f>"Declarable at "&amp;D1588*100&amp;"% - CAS No. "&amp;Table237[[#This Row],[CAS]]&amp;", "&amp;Table237[[#This Row],[Descriptions]]</f>
        <v>Declarable at 0.1% - CAS No. 1449-55-4, Tetracyclohexylstannane</v>
      </c>
    </row>
    <row r="1589" spans="1:6">
      <c r="A1589" s="333" t="s">
        <v>2548</v>
      </c>
      <c r="B1589" s="334" t="s">
        <v>6220</v>
      </c>
      <c r="C1589" s="334" t="s">
        <v>1975</v>
      </c>
      <c r="D1589" s="335">
        <v>1E-3</v>
      </c>
      <c r="E1589" s="319"/>
      <c r="F1589" s="319" t="str">
        <f>"Declarable at "&amp;D1589*100&amp;"% - CAS No. "&amp;Table237[[#This Row],[CAS]]&amp;", "&amp;Table237[[#This Row],[Descriptions]]</f>
        <v>Declarable at 0.1% - CAS No. 3091-32-5, Chlorotricyclohexylstannane</v>
      </c>
    </row>
    <row r="1590" spans="1:6">
      <c r="A1590" s="333" t="s">
        <v>3052</v>
      </c>
      <c r="B1590" s="334" t="s">
        <v>6221</v>
      </c>
      <c r="C1590" s="334" t="s">
        <v>1975</v>
      </c>
      <c r="D1590" s="335">
        <v>1E-3</v>
      </c>
      <c r="E1590" s="319"/>
      <c r="F1590" s="319" t="str">
        <f>"Declarable at "&amp;D1590*100&amp;"% - CAS No. "&amp;Table237[[#This Row],[CAS]]&amp;", "&amp;Table237[[#This Row],[Descriptions]]</f>
        <v xml:space="preserve">Declarable at 0.1% - CAS No. 7067-44-9, Butyltricyclohexylstannane </v>
      </c>
    </row>
    <row r="1591" spans="1:6">
      <c r="A1591" s="333" t="s">
        <v>2390</v>
      </c>
      <c r="B1591" s="334" t="s">
        <v>6222</v>
      </c>
      <c r="C1591" s="334" t="s">
        <v>1975</v>
      </c>
      <c r="D1591" s="335">
        <v>1E-3</v>
      </c>
      <c r="E1591" s="319"/>
      <c r="F1591" s="319" t="str">
        <f>"Declarable at "&amp;D1591*100&amp;"% - CAS No. "&amp;Table237[[#This Row],[CAS]]&amp;", "&amp;Table237[[#This Row],[Descriptions]]</f>
        <v>Declarable at 0.1% - CAS No. 20153-50-8, Fluorotrihexylstannane</v>
      </c>
    </row>
    <row r="1592" spans="1:6">
      <c r="A1592" s="333" t="s">
        <v>2389</v>
      </c>
      <c r="B1592" s="334" t="s">
        <v>6223</v>
      </c>
      <c r="C1592" s="334" t="s">
        <v>1975</v>
      </c>
      <c r="D1592" s="335">
        <v>1E-3</v>
      </c>
      <c r="E1592" s="319"/>
      <c r="F1592" s="319" t="str">
        <f>"Declarable at "&amp;D1592*100&amp;"% - CAS No. "&amp;Table237[[#This Row],[CAS]]&amp;", "&amp;Table237[[#This Row],[Descriptions]]</f>
        <v>Declarable at 0.1% - CAS No. 20153-49-5, Fluorotripentylstannane</v>
      </c>
    </row>
    <row r="1593" spans="1:6">
      <c r="A1593" s="333" t="s">
        <v>2462</v>
      </c>
      <c r="B1593" s="334" t="s">
        <v>6224</v>
      </c>
      <c r="C1593" s="334" t="s">
        <v>1975</v>
      </c>
      <c r="D1593" s="335">
        <v>1E-3</v>
      </c>
      <c r="E1593" s="319"/>
      <c r="F1593" s="319" t="str">
        <f>"Declarable at "&amp;D1593*100&amp;"% - CAS No. "&amp;Table237[[#This Row],[CAS]]&amp;", "&amp;Table237[[#This Row],[Descriptions]]</f>
        <v>Declarable at 0.1% - CAS No. 25637-27-8, Hexapentyldistannoxane</v>
      </c>
    </row>
    <row r="1594" spans="1:6">
      <c r="A1594" s="333" t="s">
        <v>3916</v>
      </c>
      <c r="B1594" s="334" t="s">
        <v>6225</v>
      </c>
      <c r="C1594" s="334" t="s">
        <v>6225</v>
      </c>
      <c r="D1594" s="335">
        <v>1E-3</v>
      </c>
      <c r="E1594" s="319"/>
      <c r="F1594" s="319" t="str">
        <f>"Declarable at "&amp;D1594*100&amp;"% - CAS No. "&amp;Table237[[#This Row],[CAS]]&amp;", "&amp;Table237[[#This Row],[Descriptions]]</f>
        <v>Declarable at 0.1% - CAS No. 115-96-8, Tris(2-chloroethyl) phosphate (TCEP)</v>
      </c>
    </row>
    <row r="1595" spans="1:6" ht="38.25">
      <c r="A1595" s="333" t="s">
        <v>4254</v>
      </c>
      <c r="B1595" s="334" t="s">
        <v>6118</v>
      </c>
      <c r="C1595" s="334" t="s">
        <v>6118</v>
      </c>
      <c r="D1595" s="335">
        <v>1E-3</v>
      </c>
      <c r="E1595" s="319"/>
      <c r="F1595" s="319" t="str">
        <f>"Declarable at "&amp;D1595*100&amp;"% - CAS No. "&amp;Table237[[#This Row],[CAS]]&amp;", "&amp;Table237[[#This Row],[Descriptions]]</f>
        <v>Declarable at 0.1% - CAS No. 25973-55-1, UV 328
Phenol, 2-(2H-benzotriazol-2-yl) -4,6-bis(1,1-dimethylpropyl)-</v>
      </c>
    </row>
    <row r="1596" spans="1:6" ht="15" thickBot="1">
      <c r="A1596" s="336" t="s">
        <v>3390</v>
      </c>
      <c r="B1596" s="337" t="s">
        <v>5173</v>
      </c>
      <c r="C1596" s="337" t="s">
        <v>5173</v>
      </c>
      <c r="D1596" s="338">
        <v>0.01</v>
      </c>
      <c r="E1596" s="319"/>
      <c r="F1596" s="319" t="str">
        <f>"Declarable at "&amp;D1596*100&amp;"% - CAS No. "&amp;Table237[[#This Row],[CAS]]&amp;", "&amp;Table237[[#This Row],[Descriptions]]</f>
        <v>Declarable at 1% - CAS No. 96-48-0, γ-Butyrolactone</v>
      </c>
    </row>
  </sheetData>
  <sheetProtection algorithmName="SHA-512" hashValue="mm24WvU3v0+ZdXaSbGNPopgdINjeRUpaaxn1Ig0da+z5OMdLMn+wLVc7cMVROpg1PUW5uqsw1MGTme+UyJ6HOQ==" saltValue="yrBz5DTzVkawMj2pbJZ56Q==" spinCount="100000" sheet="1" objects="1" scenarios="1" formatColumns="0" formatRows="0" sort="0" autoFilter="0"/>
  <pageMargins left="0.7" right="0.7" top="0.75" bottom="0.75" header="0.3" footer="0.3"/>
  <pageSetup paperSize="9" scale="57"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U143"/>
  <sheetViews>
    <sheetView workbookViewId="0">
      <selection activeCell="E14" sqref="E14:H15"/>
    </sheetView>
  </sheetViews>
  <sheetFormatPr defaultColWidth="4.625" defaultRowHeight="14.25"/>
  <cols>
    <col min="1" max="1" width="4.625" style="137" customWidth="1"/>
    <col min="2" max="15" width="4.625" style="137"/>
    <col min="16" max="19" width="5.125" style="137" customWidth="1"/>
    <col min="20" max="20" width="4.625" style="137"/>
    <col min="21" max="21" width="6.625" style="137" bestFit="1" customWidth="1"/>
    <col min="22" max="16384" width="4.625" style="137"/>
  </cols>
  <sheetData>
    <row r="1" spans="1:21" ht="6.95" customHeight="1">
      <c r="A1" s="135"/>
      <c r="B1" s="135"/>
      <c r="C1" s="135"/>
      <c r="D1" s="135"/>
      <c r="E1" s="135"/>
      <c r="F1" s="135"/>
      <c r="G1" s="135"/>
      <c r="H1" s="135"/>
      <c r="I1" s="135"/>
      <c r="J1" s="135"/>
      <c r="K1" s="135"/>
      <c r="L1" s="135"/>
      <c r="M1" s="135"/>
      <c r="N1" s="135"/>
      <c r="O1" s="135"/>
      <c r="P1" s="135"/>
      <c r="Q1" s="136"/>
      <c r="R1" s="133"/>
      <c r="S1" s="133"/>
      <c r="T1" s="133"/>
    </row>
    <row r="2" spans="1:21" ht="20.25">
      <c r="A2" s="427" t="str">
        <f>VLOOKUP(A3,TranslationTable,3,FALSE)</f>
        <v>D部分：监管信息</v>
      </c>
      <c r="B2" s="427"/>
      <c r="C2" s="427"/>
      <c r="D2" s="427"/>
      <c r="E2" s="427"/>
      <c r="F2" s="427"/>
      <c r="G2" s="427"/>
      <c r="H2" s="427"/>
      <c r="I2" s="427"/>
      <c r="J2" s="427"/>
      <c r="K2" s="427"/>
      <c r="L2" s="427"/>
      <c r="M2" s="427"/>
      <c r="N2" s="427"/>
      <c r="O2" s="427"/>
      <c r="P2" s="427"/>
      <c r="Q2" s="283"/>
      <c r="R2" s="168"/>
      <c r="S2" s="168"/>
      <c r="T2" s="168"/>
    </row>
    <row r="3" spans="1:21" ht="15.95" customHeight="1">
      <c r="A3" s="522" t="s">
        <v>179</v>
      </c>
      <c r="B3" s="522"/>
      <c r="C3" s="522"/>
      <c r="D3" s="522"/>
      <c r="E3" s="522"/>
      <c r="F3" s="522"/>
      <c r="G3" s="522"/>
      <c r="H3" s="522"/>
      <c r="I3" s="522"/>
      <c r="J3" s="522"/>
      <c r="K3" s="522"/>
      <c r="L3" s="522"/>
      <c r="M3" s="522"/>
      <c r="N3" s="522"/>
      <c r="O3" s="522"/>
      <c r="P3" s="522"/>
      <c r="Q3" s="169"/>
      <c r="R3" s="143"/>
      <c r="S3" s="143"/>
      <c r="T3" s="143"/>
    </row>
    <row r="4" spans="1:21" ht="15.95" customHeight="1">
      <c r="A4" s="523" t="str">
        <f>'A - Contact Info'!A4</f>
        <v>, , January 00 1900</v>
      </c>
      <c r="B4" s="523"/>
      <c r="C4" s="523"/>
      <c r="D4" s="523"/>
      <c r="E4" s="523"/>
      <c r="F4" s="523"/>
      <c r="G4" s="523"/>
      <c r="H4" s="523"/>
      <c r="I4" s="523"/>
      <c r="J4" s="523"/>
      <c r="K4" s="523"/>
      <c r="L4" s="523"/>
      <c r="M4" s="523"/>
      <c r="N4" s="523"/>
      <c r="O4" s="523"/>
      <c r="P4" s="523"/>
      <c r="Q4" s="523"/>
      <c r="R4" s="523"/>
      <c r="S4" s="523"/>
      <c r="T4" s="523"/>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c r="A6" s="362" t="str">
        <f>VLOOKUP(A7,TranslationTable,3,FALSE)</f>
        <v>RMIR培训/常见问题及解答</v>
      </c>
      <c r="B6" s="362"/>
      <c r="C6" s="362"/>
      <c r="D6" s="362"/>
      <c r="E6" s="362"/>
      <c r="F6" s="362"/>
      <c r="G6" s="362"/>
      <c r="H6" s="362"/>
      <c r="I6" s="362"/>
      <c r="J6" s="362"/>
      <c r="K6" s="362"/>
      <c r="L6" s="362"/>
      <c r="M6" s="362"/>
      <c r="N6" s="362"/>
      <c r="O6" s="362"/>
      <c r="P6" s="362"/>
      <c r="Q6" s="362"/>
      <c r="R6" s="362"/>
      <c r="S6" s="362"/>
      <c r="T6" s="362"/>
    </row>
    <row r="7" spans="1:21">
      <c r="A7" s="131"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c r="A9" s="546" t="str">
        <f>VLOOKUP(A10,TranslationTable,3,FALSE)</f>
        <v>国家监管清单</v>
      </c>
      <c r="B9" s="546"/>
      <c r="C9" s="546"/>
      <c r="D9" s="546"/>
      <c r="E9" s="546"/>
      <c r="F9" s="546"/>
      <c r="G9" s="546"/>
      <c r="H9" s="546"/>
      <c r="I9" s="546"/>
      <c r="J9" s="546"/>
      <c r="K9" s="546"/>
      <c r="L9" s="546"/>
      <c r="M9" s="546"/>
      <c r="N9" s="546"/>
      <c r="O9" s="546"/>
      <c r="P9" s="546"/>
      <c r="Q9" s="546"/>
      <c r="R9" s="546"/>
      <c r="S9" s="546"/>
      <c r="T9" s="546"/>
    </row>
    <row r="10" spans="1:21">
      <c r="A10" s="547" t="s">
        <v>180</v>
      </c>
      <c r="B10" s="547"/>
      <c r="C10" s="547"/>
      <c r="D10" s="547"/>
      <c r="E10" s="547"/>
      <c r="F10" s="547"/>
      <c r="G10" s="547"/>
      <c r="H10" s="547"/>
      <c r="I10" s="547"/>
      <c r="J10" s="547"/>
      <c r="K10" s="547"/>
      <c r="L10" s="547"/>
      <c r="M10" s="547"/>
      <c r="N10" s="547"/>
      <c r="O10" s="547"/>
      <c r="P10" s="547"/>
      <c r="Q10" s="547"/>
      <c r="R10" s="547"/>
      <c r="S10" s="547"/>
      <c r="T10" s="547"/>
    </row>
    <row r="11" spans="1:21" ht="15" thickBot="1">
      <c r="A11" s="133"/>
      <c r="B11" s="133"/>
      <c r="C11" s="133"/>
      <c r="D11" s="133"/>
      <c r="E11" s="133"/>
      <c r="F11" s="133"/>
      <c r="G11" s="133"/>
      <c r="H11" s="133"/>
      <c r="I11" s="133"/>
      <c r="J11" s="133"/>
      <c r="K11" s="133"/>
      <c r="L11" s="133"/>
      <c r="M11" s="133"/>
      <c r="N11" s="284"/>
      <c r="O11" s="133"/>
      <c r="P11" s="133"/>
      <c r="Q11" s="133"/>
      <c r="R11" s="133"/>
      <c r="S11" s="133"/>
      <c r="T11" s="133"/>
    </row>
    <row r="12" spans="1:21" ht="28.5" customHeight="1">
      <c r="A12" s="578" t="str">
        <f>VLOOKUP(A13,TranslationTable,3,FALSE)</f>
        <v>国家/地区</v>
      </c>
      <c r="B12" s="544"/>
      <c r="C12" s="544"/>
      <c r="D12" s="545"/>
      <c r="E12" s="543" t="str">
        <f>VLOOKUP(E13,TranslationTable,3,FALSE)</f>
        <v>状态</v>
      </c>
      <c r="F12" s="544"/>
      <c r="G12" s="544"/>
      <c r="H12" s="545"/>
      <c r="I12" s="554" t="str">
        <f>VLOOKUP(I13,TranslationTable,3,FALSE)</f>
        <v>监管清单或注册号</v>
      </c>
      <c r="J12" s="555"/>
      <c r="K12" s="555"/>
      <c r="L12" s="555"/>
      <c r="M12" s="556"/>
      <c r="N12" s="543" t="str">
        <f>VLOOKUP(N13,TranslationTable,3,FALSE)</f>
        <v>注释</v>
      </c>
      <c r="O12" s="544"/>
      <c r="P12" s="544"/>
      <c r="Q12" s="544"/>
      <c r="R12" s="544"/>
      <c r="S12" s="544"/>
      <c r="T12" s="560"/>
    </row>
    <row r="13" spans="1:21" ht="14.25" customHeight="1" thickBot="1">
      <c r="A13" s="561" t="s">
        <v>181</v>
      </c>
      <c r="B13" s="558"/>
      <c r="C13" s="558"/>
      <c r="D13" s="562"/>
      <c r="E13" s="557" t="s">
        <v>182</v>
      </c>
      <c r="F13" s="558"/>
      <c r="G13" s="558"/>
      <c r="H13" s="562"/>
      <c r="I13" s="597" t="s">
        <v>183</v>
      </c>
      <c r="J13" s="598"/>
      <c r="K13" s="598"/>
      <c r="L13" s="598"/>
      <c r="M13" s="599"/>
      <c r="N13" s="557" t="s">
        <v>184</v>
      </c>
      <c r="O13" s="558"/>
      <c r="P13" s="558"/>
      <c r="Q13" s="558"/>
      <c r="R13" s="558"/>
      <c r="S13" s="558"/>
      <c r="T13" s="559"/>
    </row>
    <row r="14" spans="1:21" s="232" customFormat="1" ht="18.95" customHeight="1">
      <c r="A14" s="609" t="str">
        <f>VLOOKUP(A15,TranslationTable,3,FALSE)</f>
        <v>澳大利亚 (AICIS)</v>
      </c>
      <c r="B14" s="610"/>
      <c r="C14" s="610"/>
      <c r="D14" s="610"/>
      <c r="E14" s="532" t="s">
        <v>1345</v>
      </c>
      <c r="F14" s="533"/>
      <c r="G14" s="533"/>
      <c r="H14" s="534"/>
      <c r="I14" s="548"/>
      <c r="J14" s="549"/>
      <c r="K14" s="549"/>
      <c r="L14" s="549"/>
      <c r="M14" s="550"/>
      <c r="N14" s="548"/>
      <c r="O14" s="549"/>
      <c r="P14" s="549"/>
      <c r="Q14" s="549"/>
      <c r="R14" s="549"/>
      <c r="S14" s="549"/>
      <c r="T14" s="604"/>
      <c r="U14" s="137"/>
    </row>
    <row r="15" spans="1:21" s="232" customFormat="1" ht="18.95" customHeight="1">
      <c r="A15" s="529" t="s">
        <v>185</v>
      </c>
      <c r="B15" s="530"/>
      <c r="C15" s="530"/>
      <c r="D15" s="531"/>
      <c r="E15" s="535"/>
      <c r="F15" s="536"/>
      <c r="G15" s="536"/>
      <c r="H15" s="537"/>
      <c r="I15" s="551"/>
      <c r="J15" s="552"/>
      <c r="K15" s="552"/>
      <c r="L15" s="552"/>
      <c r="M15" s="553"/>
      <c r="N15" s="551"/>
      <c r="O15" s="552"/>
      <c r="P15" s="552"/>
      <c r="Q15" s="552"/>
      <c r="R15" s="552"/>
      <c r="S15" s="552"/>
      <c r="T15" s="605"/>
      <c r="U15" s="137"/>
    </row>
    <row r="16" spans="1:21" s="232" customFormat="1" ht="18.95" customHeight="1">
      <c r="A16" s="570" t="str">
        <f>VLOOKUP(A17,TranslationTable,3,FALSE)</f>
        <v>加拿大 (DSL/NDSL)</v>
      </c>
      <c r="B16" s="571"/>
      <c r="C16" s="571"/>
      <c r="D16" s="571"/>
      <c r="E16" s="572" t="s">
        <v>1345</v>
      </c>
      <c r="F16" s="573"/>
      <c r="G16" s="573"/>
      <c r="H16" s="574"/>
      <c r="I16" s="579"/>
      <c r="J16" s="580"/>
      <c r="K16" s="580"/>
      <c r="L16" s="580"/>
      <c r="M16" s="600"/>
      <c r="N16" s="579"/>
      <c r="O16" s="580"/>
      <c r="P16" s="580"/>
      <c r="Q16" s="580"/>
      <c r="R16" s="580"/>
      <c r="S16" s="580"/>
      <c r="T16" s="581"/>
      <c r="U16" s="137"/>
    </row>
    <row r="17" spans="1:21" s="232" customFormat="1" ht="18.95" customHeight="1">
      <c r="A17" s="524" t="s">
        <v>186</v>
      </c>
      <c r="B17" s="525"/>
      <c r="C17" s="525"/>
      <c r="D17" s="526"/>
      <c r="E17" s="575"/>
      <c r="F17" s="576"/>
      <c r="G17" s="576"/>
      <c r="H17" s="577"/>
      <c r="I17" s="582"/>
      <c r="J17" s="583"/>
      <c r="K17" s="583"/>
      <c r="L17" s="583"/>
      <c r="M17" s="601"/>
      <c r="N17" s="582"/>
      <c r="O17" s="583"/>
      <c r="P17" s="583"/>
      <c r="Q17" s="583"/>
      <c r="R17" s="583"/>
      <c r="S17" s="583"/>
      <c r="T17" s="584"/>
      <c r="U17" s="137"/>
    </row>
    <row r="18" spans="1:21" s="232" customFormat="1" ht="18.95" customHeight="1">
      <c r="A18" s="541" t="str">
        <f>VLOOKUP(A19,TranslationTable,3,FALSE)</f>
        <v>中国 (IECSC)</v>
      </c>
      <c r="B18" s="542"/>
      <c r="C18" s="542"/>
      <c r="D18" s="542"/>
      <c r="E18" s="538" t="s">
        <v>1345</v>
      </c>
      <c r="F18" s="539"/>
      <c r="G18" s="539"/>
      <c r="H18" s="540"/>
      <c r="I18" s="551"/>
      <c r="J18" s="552"/>
      <c r="K18" s="552"/>
      <c r="L18" s="552"/>
      <c r="M18" s="553"/>
      <c r="N18" s="551"/>
      <c r="O18" s="552"/>
      <c r="P18" s="552"/>
      <c r="Q18" s="552"/>
      <c r="R18" s="552"/>
      <c r="S18" s="552"/>
      <c r="T18" s="605"/>
      <c r="U18" s="137"/>
    </row>
    <row r="19" spans="1:21" s="232" customFormat="1" ht="18.95" customHeight="1">
      <c r="A19" s="529" t="s">
        <v>187</v>
      </c>
      <c r="B19" s="530"/>
      <c r="C19" s="530"/>
      <c r="D19" s="531"/>
      <c r="E19" s="535"/>
      <c r="F19" s="536"/>
      <c r="G19" s="536"/>
      <c r="H19" s="537"/>
      <c r="I19" s="551"/>
      <c r="J19" s="552"/>
      <c r="K19" s="552"/>
      <c r="L19" s="552"/>
      <c r="M19" s="553"/>
      <c r="N19" s="551"/>
      <c r="O19" s="552"/>
      <c r="P19" s="552"/>
      <c r="Q19" s="552"/>
      <c r="R19" s="552"/>
      <c r="S19" s="552"/>
      <c r="T19" s="605"/>
      <c r="U19" s="137"/>
    </row>
    <row r="20" spans="1:21" s="232" customFormat="1" ht="18.95" customHeight="1">
      <c r="A20" s="570" t="str">
        <f>VLOOKUP(A21,TranslationTable,3,FALSE)</f>
        <v>欧洲 (REACH)</v>
      </c>
      <c r="B20" s="571"/>
      <c r="C20" s="571"/>
      <c r="D20" s="571"/>
      <c r="E20" s="572" t="s">
        <v>1345</v>
      </c>
      <c r="F20" s="573"/>
      <c r="G20" s="573"/>
      <c r="H20" s="574"/>
      <c r="I20" s="579"/>
      <c r="J20" s="580"/>
      <c r="K20" s="580"/>
      <c r="L20" s="580"/>
      <c r="M20" s="600"/>
      <c r="N20" s="579"/>
      <c r="O20" s="580"/>
      <c r="P20" s="580"/>
      <c r="Q20" s="580"/>
      <c r="R20" s="580"/>
      <c r="S20" s="580"/>
      <c r="T20" s="581"/>
      <c r="U20" s="137"/>
    </row>
    <row r="21" spans="1:21" s="232" customFormat="1" ht="18.95" customHeight="1">
      <c r="A21" s="527" t="s">
        <v>188</v>
      </c>
      <c r="B21" s="528"/>
      <c r="C21" s="528"/>
      <c r="D21" s="528"/>
      <c r="E21" s="575"/>
      <c r="F21" s="576"/>
      <c r="G21" s="576"/>
      <c r="H21" s="577"/>
      <c r="I21" s="582"/>
      <c r="J21" s="583"/>
      <c r="K21" s="583"/>
      <c r="L21" s="583"/>
      <c r="M21" s="601"/>
      <c r="N21" s="582"/>
      <c r="O21" s="583"/>
      <c r="P21" s="583"/>
      <c r="Q21" s="583"/>
      <c r="R21" s="583"/>
      <c r="S21" s="583"/>
      <c r="T21" s="584"/>
      <c r="U21" s="137"/>
    </row>
    <row r="22" spans="1:21" s="232" customFormat="1" ht="18.95" customHeight="1">
      <c r="A22" s="541" t="str">
        <f>VLOOKUP(A23,TranslationTable,3,FALSE)</f>
        <v>日本 (METI/ENCS)</v>
      </c>
      <c r="B22" s="542"/>
      <c r="C22" s="542"/>
      <c r="D22" s="542"/>
      <c r="E22" s="538" t="s">
        <v>1345</v>
      </c>
      <c r="F22" s="539"/>
      <c r="G22" s="539"/>
      <c r="H22" s="540"/>
      <c r="I22" s="551"/>
      <c r="J22" s="552"/>
      <c r="K22" s="552"/>
      <c r="L22" s="552"/>
      <c r="M22" s="553"/>
      <c r="N22" s="606" t="s">
        <v>287</v>
      </c>
      <c r="O22" s="607"/>
      <c r="P22" s="607"/>
      <c r="Q22" s="607"/>
      <c r="R22" s="607"/>
      <c r="S22" s="607"/>
      <c r="T22" s="608"/>
      <c r="U22" s="153">
        <f>IF(N22="* 가능하면, 여기에 산업안전보건법 등록 정보를 포함하여 주십시요.",1,IF(N22="*If available, include ISHL Inventory information here.",1,IF(N22="如果可以的，这里包括ISHL目录信息",1,IF(N22="*En el caso de que esté disponible, incluya aquí la información relativa al inventario de la ISHL.",1,IF(N22="*Если доступно, включите сюда информацию о инвентаризации ISHL",1,0)))))</f>
        <v>1</v>
      </c>
    </row>
    <row r="23" spans="1:21" s="232" customFormat="1" ht="18.95" customHeight="1">
      <c r="A23" s="529" t="s">
        <v>190</v>
      </c>
      <c r="B23" s="530"/>
      <c r="C23" s="530"/>
      <c r="D23" s="531"/>
      <c r="E23" s="535"/>
      <c r="F23" s="536"/>
      <c r="G23" s="536"/>
      <c r="H23" s="537"/>
      <c r="I23" s="551"/>
      <c r="J23" s="552"/>
      <c r="K23" s="552"/>
      <c r="L23" s="552"/>
      <c r="M23" s="553"/>
      <c r="N23" s="606"/>
      <c r="O23" s="607"/>
      <c r="P23" s="607"/>
      <c r="Q23" s="607"/>
      <c r="R23" s="607"/>
      <c r="S23" s="607"/>
      <c r="T23" s="608"/>
      <c r="U23" s="137"/>
    </row>
    <row r="24" spans="1:21" s="232" customFormat="1" ht="18.95" customHeight="1">
      <c r="A24" s="570" t="str">
        <f>VLOOKUP(A25,TranslationTable,3,FALSE)</f>
        <v>韩国 (KECl)</v>
      </c>
      <c r="B24" s="571"/>
      <c r="C24" s="571"/>
      <c r="D24" s="571"/>
      <c r="E24" s="572" t="s">
        <v>1345</v>
      </c>
      <c r="F24" s="573"/>
      <c r="G24" s="573"/>
      <c r="H24" s="574"/>
      <c r="I24" s="579"/>
      <c r="J24" s="580"/>
      <c r="K24" s="580"/>
      <c r="L24" s="580"/>
      <c r="M24" s="600"/>
      <c r="N24" s="585" t="s">
        <v>3747</v>
      </c>
      <c r="O24" s="586"/>
      <c r="P24" s="586"/>
      <c r="Q24" s="586"/>
      <c r="R24" s="586"/>
      <c r="S24" s="586"/>
      <c r="T24" s="587"/>
      <c r="U24" s="153">
        <f>IF(N24="* 가능하면, 여기에 산업안전보건법 등록 정보를 포함하여 주십시요.",1,IF(N24="*If available, include ISHL Inventory information here.",1,IF(N24="*如果目的地国家是韩国，请确保附上确认函（LoC）。",1,IF(N24="*Asegúrese de que se adjunta la carta de confirmación (LoC) si el país de destino es Corea.",1,IF(N24="*Если доступно, включите сюда информацию о инвентаризации ISHL",1,0)))))</f>
        <v>1</v>
      </c>
    </row>
    <row r="25" spans="1:21" s="232" customFormat="1" ht="18.95" customHeight="1">
      <c r="A25" s="524" t="s">
        <v>191</v>
      </c>
      <c r="B25" s="525"/>
      <c r="C25" s="525"/>
      <c r="D25" s="526"/>
      <c r="E25" s="575"/>
      <c r="F25" s="576"/>
      <c r="G25" s="576"/>
      <c r="H25" s="577"/>
      <c r="I25" s="582"/>
      <c r="J25" s="583"/>
      <c r="K25" s="583"/>
      <c r="L25" s="583"/>
      <c r="M25" s="601"/>
      <c r="N25" s="588"/>
      <c r="O25" s="589"/>
      <c r="P25" s="589"/>
      <c r="Q25" s="589"/>
      <c r="R25" s="589"/>
      <c r="S25" s="589"/>
      <c r="T25" s="590"/>
      <c r="U25" s="137"/>
    </row>
    <row r="26" spans="1:21" s="232" customFormat="1" ht="18.95" customHeight="1">
      <c r="A26" s="541" t="str">
        <f>VLOOKUP(A27,TranslationTable,3,FALSE)</f>
        <v>新西兰 (HSNO)</v>
      </c>
      <c r="B26" s="542"/>
      <c r="C26" s="542"/>
      <c r="D26" s="542"/>
      <c r="E26" s="538" t="s">
        <v>1345</v>
      </c>
      <c r="F26" s="539"/>
      <c r="G26" s="539"/>
      <c r="H26" s="540"/>
      <c r="I26" s="551"/>
      <c r="J26" s="552"/>
      <c r="K26" s="552"/>
      <c r="L26" s="552"/>
      <c r="M26" s="553"/>
      <c r="N26" s="551"/>
      <c r="O26" s="552"/>
      <c r="P26" s="552"/>
      <c r="Q26" s="552"/>
      <c r="R26" s="552"/>
      <c r="S26" s="552"/>
      <c r="T26" s="605"/>
      <c r="U26" s="137"/>
    </row>
    <row r="27" spans="1:21" s="232" customFormat="1" ht="18.95" customHeight="1">
      <c r="A27" s="529" t="s">
        <v>192</v>
      </c>
      <c r="B27" s="530"/>
      <c r="C27" s="530"/>
      <c r="D27" s="531"/>
      <c r="E27" s="535"/>
      <c r="F27" s="536"/>
      <c r="G27" s="536"/>
      <c r="H27" s="537"/>
      <c r="I27" s="551"/>
      <c r="J27" s="552"/>
      <c r="K27" s="552"/>
      <c r="L27" s="552"/>
      <c r="M27" s="553"/>
      <c r="N27" s="551"/>
      <c r="O27" s="552"/>
      <c r="P27" s="552"/>
      <c r="Q27" s="552"/>
      <c r="R27" s="552"/>
      <c r="S27" s="552"/>
      <c r="T27" s="605"/>
      <c r="U27" s="137"/>
    </row>
    <row r="28" spans="1:21" s="232" customFormat="1" ht="18.95" customHeight="1">
      <c r="A28" s="570" t="str">
        <f>VLOOKUP(A29,TranslationTable,3,FALSE)</f>
        <v>菲律宾 (PICCS)</v>
      </c>
      <c r="B28" s="571"/>
      <c r="C28" s="571"/>
      <c r="D28" s="571"/>
      <c r="E28" s="572" t="s">
        <v>1345</v>
      </c>
      <c r="F28" s="573"/>
      <c r="G28" s="573"/>
      <c r="H28" s="574"/>
      <c r="I28" s="579"/>
      <c r="J28" s="580"/>
      <c r="K28" s="580"/>
      <c r="L28" s="580"/>
      <c r="M28" s="600"/>
      <c r="N28" s="579"/>
      <c r="O28" s="580"/>
      <c r="P28" s="580"/>
      <c r="Q28" s="580"/>
      <c r="R28" s="580"/>
      <c r="S28" s="580"/>
      <c r="T28" s="581"/>
      <c r="U28" s="137"/>
    </row>
    <row r="29" spans="1:21" s="232" customFormat="1" ht="18.95" customHeight="1">
      <c r="A29" s="524" t="s">
        <v>193</v>
      </c>
      <c r="B29" s="525"/>
      <c r="C29" s="525"/>
      <c r="D29" s="526"/>
      <c r="E29" s="575"/>
      <c r="F29" s="576"/>
      <c r="G29" s="576"/>
      <c r="H29" s="577"/>
      <c r="I29" s="582"/>
      <c r="J29" s="583"/>
      <c r="K29" s="583"/>
      <c r="L29" s="583"/>
      <c r="M29" s="601"/>
      <c r="N29" s="582"/>
      <c r="O29" s="583"/>
      <c r="P29" s="583"/>
      <c r="Q29" s="583"/>
      <c r="R29" s="583"/>
      <c r="S29" s="583"/>
      <c r="T29" s="584"/>
      <c r="U29" s="137"/>
    </row>
    <row r="30" spans="1:21" s="232" customFormat="1" ht="18.95" customHeight="1">
      <c r="A30" s="541" t="str">
        <f>VLOOKUP(A31,TranslationTable,3,FALSE)</f>
        <v>台湾 (NCSR)</v>
      </c>
      <c r="B30" s="542"/>
      <c r="C30" s="542"/>
      <c r="D30" s="542"/>
      <c r="E30" s="538" t="s">
        <v>1345</v>
      </c>
      <c r="F30" s="539"/>
      <c r="G30" s="539"/>
      <c r="H30" s="540"/>
      <c r="I30" s="551"/>
      <c r="J30" s="552"/>
      <c r="K30" s="552"/>
      <c r="L30" s="552"/>
      <c r="M30" s="553"/>
      <c r="N30" s="551"/>
      <c r="O30" s="552"/>
      <c r="P30" s="552"/>
      <c r="Q30" s="552"/>
      <c r="R30" s="552"/>
      <c r="S30" s="552"/>
      <c r="T30" s="605"/>
      <c r="U30" s="137"/>
    </row>
    <row r="31" spans="1:21" s="232" customFormat="1" ht="18.95" customHeight="1">
      <c r="A31" s="529" t="s">
        <v>194</v>
      </c>
      <c r="B31" s="530"/>
      <c r="C31" s="530"/>
      <c r="D31" s="531"/>
      <c r="E31" s="535"/>
      <c r="F31" s="536"/>
      <c r="G31" s="536"/>
      <c r="H31" s="537"/>
      <c r="I31" s="551"/>
      <c r="J31" s="552"/>
      <c r="K31" s="552"/>
      <c r="L31" s="552"/>
      <c r="M31" s="553"/>
      <c r="N31" s="551"/>
      <c r="O31" s="552"/>
      <c r="P31" s="552"/>
      <c r="Q31" s="552"/>
      <c r="R31" s="552"/>
      <c r="S31" s="552"/>
      <c r="T31" s="605"/>
      <c r="U31" s="137"/>
    </row>
    <row r="32" spans="1:21" s="232" customFormat="1" ht="18.95" customHeight="1">
      <c r="A32" s="570" t="str">
        <f>VLOOKUP(A33,TranslationTable,3,FALSE)</f>
        <v>土耳其(KKDIK)</v>
      </c>
      <c r="B32" s="571"/>
      <c r="C32" s="571"/>
      <c r="D32" s="571"/>
      <c r="E32" s="572" t="s">
        <v>1345</v>
      </c>
      <c r="F32" s="573"/>
      <c r="G32" s="573"/>
      <c r="H32" s="574"/>
      <c r="I32" s="579"/>
      <c r="J32" s="580"/>
      <c r="K32" s="580"/>
      <c r="L32" s="580"/>
      <c r="M32" s="600"/>
      <c r="N32" s="579"/>
      <c r="O32" s="580"/>
      <c r="P32" s="580"/>
      <c r="Q32" s="580"/>
      <c r="R32" s="580"/>
      <c r="S32" s="580"/>
      <c r="T32" s="581"/>
      <c r="U32" s="137"/>
    </row>
    <row r="33" spans="1:21" s="232" customFormat="1" ht="18.95" customHeight="1">
      <c r="A33" s="527" t="s">
        <v>195</v>
      </c>
      <c r="B33" s="528"/>
      <c r="C33" s="528"/>
      <c r="D33" s="528"/>
      <c r="E33" s="611"/>
      <c r="F33" s="612"/>
      <c r="G33" s="612"/>
      <c r="H33" s="613"/>
      <c r="I33" s="614"/>
      <c r="J33" s="615"/>
      <c r="K33" s="615"/>
      <c r="L33" s="615"/>
      <c r="M33" s="616"/>
      <c r="N33" s="614"/>
      <c r="O33" s="615"/>
      <c r="P33" s="615"/>
      <c r="Q33" s="615"/>
      <c r="R33" s="615"/>
      <c r="S33" s="615"/>
      <c r="T33" s="621"/>
      <c r="U33" s="137"/>
    </row>
    <row r="34" spans="1:21" s="232" customFormat="1" ht="18.95" customHeight="1">
      <c r="A34" s="633" t="str">
        <f>VLOOKUP(A35,TranslationTable,3,FALSE)</f>
        <v>乌克兰 (REACH)</v>
      </c>
      <c r="B34" s="634"/>
      <c r="C34" s="634"/>
      <c r="D34" s="634"/>
      <c r="E34" s="538" t="s">
        <v>1345</v>
      </c>
      <c r="F34" s="539"/>
      <c r="G34" s="539"/>
      <c r="H34" s="540"/>
      <c r="I34" s="591"/>
      <c r="J34" s="592"/>
      <c r="K34" s="592"/>
      <c r="L34" s="592"/>
      <c r="M34" s="602"/>
      <c r="N34" s="591"/>
      <c r="O34" s="592"/>
      <c r="P34" s="592"/>
      <c r="Q34" s="592"/>
      <c r="R34" s="592"/>
      <c r="S34" s="592"/>
      <c r="T34" s="593"/>
      <c r="U34" s="137"/>
    </row>
    <row r="35" spans="1:21" s="232" customFormat="1" ht="18.95" customHeight="1">
      <c r="A35" s="529" t="s">
        <v>6755</v>
      </c>
      <c r="B35" s="530"/>
      <c r="C35" s="530"/>
      <c r="D35" s="531"/>
      <c r="E35" s="535"/>
      <c r="F35" s="536"/>
      <c r="G35" s="536"/>
      <c r="H35" s="537"/>
      <c r="I35" s="594"/>
      <c r="J35" s="595"/>
      <c r="K35" s="595"/>
      <c r="L35" s="595"/>
      <c r="M35" s="603"/>
      <c r="N35" s="594"/>
      <c r="O35" s="595"/>
      <c r="P35" s="595"/>
      <c r="Q35" s="595"/>
      <c r="R35" s="595"/>
      <c r="S35" s="595"/>
      <c r="T35" s="596"/>
      <c r="U35" s="137"/>
    </row>
    <row r="36" spans="1:21" s="285" customFormat="1" ht="20.100000000000001" customHeight="1">
      <c r="A36" s="704" t="str">
        <f>VLOOKUP(A37,TranslationTable,3,FALSE)</f>
        <v>英国(UK-REACH)</v>
      </c>
      <c r="B36" s="705"/>
      <c r="C36" s="705"/>
      <c r="D36" s="705"/>
      <c r="E36" s="572" t="s">
        <v>1345</v>
      </c>
      <c r="F36" s="573"/>
      <c r="G36" s="573"/>
      <c r="H36" s="574"/>
      <c r="I36" s="579"/>
      <c r="J36" s="580"/>
      <c r="K36" s="580"/>
      <c r="L36" s="580"/>
      <c r="M36" s="600"/>
      <c r="N36" s="579"/>
      <c r="O36" s="580"/>
      <c r="P36" s="580"/>
      <c r="Q36" s="580"/>
      <c r="R36" s="580"/>
      <c r="S36" s="580"/>
      <c r="T36" s="581"/>
      <c r="U36" s="230"/>
    </row>
    <row r="37" spans="1:21" s="232" customFormat="1" ht="30" customHeight="1">
      <c r="A37" s="524" t="s">
        <v>7542</v>
      </c>
      <c r="B37" s="525"/>
      <c r="C37" s="525"/>
      <c r="D37" s="526"/>
      <c r="E37" s="575"/>
      <c r="F37" s="576"/>
      <c r="G37" s="576"/>
      <c r="H37" s="577"/>
      <c r="I37" s="582"/>
      <c r="J37" s="583"/>
      <c r="K37" s="583"/>
      <c r="L37" s="583"/>
      <c r="M37" s="601"/>
      <c r="N37" s="582"/>
      <c r="O37" s="583"/>
      <c r="P37" s="583"/>
      <c r="Q37" s="583"/>
      <c r="R37" s="583"/>
      <c r="S37" s="583"/>
      <c r="T37" s="584"/>
      <c r="U37" s="137"/>
    </row>
    <row r="38" spans="1:21" s="232" customFormat="1" ht="18.95" customHeight="1">
      <c r="A38" s="541" t="str">
        <f>VLOOKUP(A39,TranslationTable,3,FALSE)</f>
        <v>美国 (TSCA)</v>
      </c>
      <c r="B38" s="542"/>
      <c r="C38" s="542"/>
      <c r="D38" s="542"/>
      <c r="E38" s="538" t="s">
        <v>1345</v>
      </c>
      <c r="F38" s="539"/>
      <c r="G38" s="539"/>
      <c r="H38" s="540"/>
      <c r="I38" s="591"/>
      <c r="J38" s="592"/>
      <c r="K38" s="592"/>
      <c r="L38" s="592"/>
      <c r="M38" s="602"/>
      <c r="N38" s="591"/>
      <c r="O38" s="592"/>
      <c r="P38" s="592"/>
      <c r="Q38" s="592"/>
      <c r="R38" s="592"/>
      <c r="S38" s="592"/>
      <c r="T38" s="593"/>
      <c r="U38" s="137"/>
    </row>
    <row r="39" spans="1:21" s="232" customFormat="1" ht="18.95" customHeight="1">
      <c r="A39" s="529" t="s">
        <v>196</v>
      </c>
      <c r="B39" s="530"/>
      <c r="C39" s="530"/>
      <c r="D39" s="531"/>
      <c r="E39" s="535"/>
      <c r="F39" s="536"/>
      <c r="G39" s="536"/>
      <c r="H39" s="537"/>
      <c r="I39" s="594"/>
      <c r="J39" s="595"/>
      <c r="K39" s="595"/>
      <c r="L39" s="595"/>
      <c r="M39" s="603"/>
      <c r="N39" s="594"/>
      <c r="O39" s="595"/>
      <c r="P39" s="595"/>
      <c r="Q39" s="595"/>
      <c r="R39" s="595"/>
      <c r="S39" s="595"/>
      <c r="T39" s="596"/>
      <c r="U39" s="137"/>
    </row>
    <row r="40" spans="1:21" s="232" customFormat="1" ht="18.95" customHeight="1">
      <c r="A40" s="622" t="str">
        <f>VLOOKUP(A41,TranslationTable,3,FALSE)</f>
        <v>越南（NCI）</v>
      </c>
      <c r="B40" s="623"/>
      <c r="C40" s="623"/>
      <c r="D40" s="623"/>
      <c r="E40" s="572" t="s">
        <v>1345</v>
      </c>
      <c r="F40" s="573"/>
      <c r="G40" s="573"/>
      <c r="H40" s="574"/>
      <c r="I40" s="579"/>
      <c r="J40" s="580"/>
      <c r="K40" s="580"/>
      <c r="L40" s="580"/>
      <c r="M40" s="600"/>
      <c r="N40" s="579"/>
      <c r="O40" s="580"/>
      <c r="P40" s="580"/>
      <c r="Q40" s="580"/>
      <c r="R40" s="580"/>
      <c r="S40" s="580"/>
      <c r="T40" s="581"/>
      <c r="U40" s="137"/>
    </row>
    <row r="41" spans="1:21" s="232" customFormat="1" ht="18.95" customHeight="1" thickBot="1">
      <c r="A41" s="624" t="s">
        <v>197</v>
      </c>
      <c r="B41" s="625"/>
      <c r="C41" s="625"/>
      <c r="D41" s="625"/>
      <c r="E41" s="626"/>
      <c r="F41" s="627"/>
      <c r="G41" s="627"/>
      <c r="H41" s="628"/>
      <c r="I41" s="629"/>
      <c r="J41" s="630"/>
      <c r="K41" s="630"/>
      <c r="L41" s="630"/>
      <c r="M41" s="631"/>
      <c r="N41" s="629"/>
      <c r="O41" s="630"/>
      <c r="P41" s="630"/>
      <c r="Q41" s="630"/>
      <c r="R41" s="630"/>
      <c r="S41" s="630"/>
      <c r="T41" s="632"/>
      <c r="U41" s="137"/>
    </row>
    <row r="42" spans="1:21">
      <c r="A42" s="197"/>
      <c r="B42" s="197"/>
      <c r="C42" s="197"/>
      <c r="D42" s="197"/>
      <c r="E42" s="197"/>
      <c r="F42" s="197"/>
      <c r="G42" s="133"/>
      <c r="H42" s="133"/>
      <c r="I42" s="133"/>
      <c r="J42" s="133"/>
      <c r="K42" s="133"/>
      <c r="L42" s="133"/>
      <c r="M42" s="133"/>
      <c r="N42" s="133"/>
      <c r="O42" s="133"/>
      <c r="P42" s="133"/>
      <c r="Q42" s="133"/>
      <c r="R42" s="133"/>
      <c r="S42" s="133"/>
      <c r="T42" s="133"/>
    </row>
    <row r="43" spans="1:21" ht="15.75">
      <c r="A43" s="384" t="str">
        <f>VLOOKUP(A44,TranslationTable,3,FALSE)</f>
        <v>具体监管问题</v>
      </c>
      <c r="B43" s="384"/>
      <c r="C43" s="384"/>
      <c r="D43" s="384"/>
      <c r="E43" s="384"/>
      <c r="F43" s="384"/>
      <c r="G43" s="384"/>
      <c r="H43" s="384"/>
      <c r="I43" s="384"/>
      <c r="J43" s="384"/>
      <c r="K43" s="384"/>
      <c r="L43" s="384"/>
      <c r="M43" s="384"/>
      <c r="N43" s="384"/>
      <c r="O43" s="384"/>
      <c r="P43" s="384"/>
      <c r="Q43" s="384"/>
      <c r="R43" s="384"/>
      <c r="S43" s="384"/>
      <c r="T43" s="384"/>
    </row>
    <row r="44" spans="1:21">
      <c r="A44" s="563" t="s">
        <v>198</v>
      </c>
      <c r="B44" s="563"/>
      <c r="C44" s="563"/>
      <c r="D44" s="563"/>
      <c r="E44" s="563"/>
      <c r="F44" s="563"/>
      <c r="G44" s="563"/>
      <c r="H44" s="563"/>
      <c r="I44" s="563"/>
      <c r="J44" s="563"/>
      <c r="K44" s="563"/>
      <c r="L44" s="563"/>
      <c r="M44" s="563"/>
      <c r="N44" s="563"/>
      <c r="O44" s="563"/>
      <c r="P44" s="563"/>
      <c r="Q44" s="563"/>
      <c r="R44" s="563"/>
      <c r="S44" s="563"/>
      <c r="T44" s="563"/>
    </row>
    <row r="45" spans="1:21">
      <c r="A45" s="133"/>
      <c r="B45" s="133"/>
      <c r="C45" s="133"/>
      <c r="D45" s="133"/>
      <c r="E45" s="133"/>
      <c r="F45" s="133"/>
      <c r="G45" s="133"/>
      <c r="H45" s="133"/>
      <c r="I45" s="133"/>
      <c r="J45" s="133"/>
      <c r="K45" s="133"/>
      <c r="L45" s="133"/>
      <c r="M45" s="133"/>
      <c r="N45" s="133"/>
      <c r="O45" s="133"/>
      <c r="P45" s="133"/>
      <c r="Q45" s="133"/>
      <c r="R45" s="133"/>
      <c r="S45" s="133"/>
      <c r="T45" s="133"/>
    </row>
    <row r="46" spans="1:21">
      <c r="A46" s="286" t="str">
        <f>VLOOKUP(A47,TranslationTable,3,FALSE)</f>
        <v>海关税则号</v>
      </c>
      <c r="B46" s="287"/>
      <c r="C46" s="287"/>
      <c r="D46" s="287"/>
      <c r="E46" s="287"/>
      <c r="F46" s="287"/>
      <c r="G46" s="287"/>
      <c r="H46" s="287"/>
      <c r="I46" s="287"/>
      <c r="J46" s="287"/>
      <c r="K46" s="287"/>
      <c r="L46" s="287"/>
      <c r="M46" s="287"/>
      <c r="N46" s="287"/>
      <c r="O46" s="287"/>
      <c r="P46" s="287"/>
      <c r="Q46" s="287"/>
      <c r="R46" s="287"/>
      <c r="S46" s="287"/>
      <c r="T46" s="287"/>
    </row>
    <row r="47" spans="1:21">
      <c r="A47" s="288" t="s">
        <v>199</v>
      </c>
      <c r="B47" s="289"/>
      <c r="C47" s="289"/>
      <c r="D47" s="289"/>
      <c r="E47" s="287"/>
      <c r="F47" s="287"/>
      <c r="G47" s="287"/>
      <c r="H47" s="287"/>
      <c r="I47" s="287"/>
      <c r="J47" s="287"/>
      <c r="K47" s="287"/>
      <c r="L47" s="287"/>
      <c r="M47" s="287"/>
      <c r="N47" s="287"/>
      <c r="O47" s="287"/>
      <c r="P47" s="287"/>
      <c r="Q47" s="287"/>
      <c r="R47" s="287"/>
      <c r="S47" s="287"/>
      <c r="T47" s="287"/>
    </row>
    <row r="48" spans="1:21" ht="6.95" customHeight="1">
      <c r="A48" s="133"/>
      <c r="B48" s="133"/>
      <c r="C48" s="133"/>
      <c r="D48" s="133"/>
      <c r="E48" s="133"/>
      <c r="F48" s="133"/>
      <c r="G48" s="133"/>
      <c r="H48" s="133"/>
      <c r="I48" s="133"/>
      <c r="J48" s="133"/>
      <c r="K48" s="133"/>
      <c r="L48" s="133"/>
      <c r="M48" s="133"/>
      <c r="N48" s="133"/>
      <c r="O48" s="133"/>
      <c r="P48" s="133"/>
      <c r="Q48" s="133"/>
      <c r="R48" s="133"/>
      <c r="S48" s="133"/>
      <c r="T48" s="133"/>
    </row>
    <row r="49" spans="1:20" ht="20.100000000000001" customHeight="1">
      <c r="A49" s="220"/>
      <c r="B49" s="617" t="str">
        <f>VLOOKUP(B50,TranslationTable,3,FALSE)</f>
        <v>NAFTA协调关税表（格式XXXX-XX-XXXX）</v>
      </c>
      <c r="C49" s="617"/>
      <c r="D49" s="617"/>
      <c r="E49" s="617"/>
      <c r="F49" s="617"/>
      <c r="G49" s="617"/>
      <c r="H49" s="617"/>
      <c r="I49" s="617"/>
      <c r="J49" s="617"/>
      <c r="K49" s="618"/>
      <c r="L49" s="564"/>
      <c r="M49" s="565"/>
      <c r="N49" s="565"/>
      <c r="O49" s="565"/>
      <c r="P49" s="565"/>
      <c r="Q49" s="565"/>
      <c r="R49" s="565"/>
      <c r="S49" s="566"/>
      <c r="T49" s="133"/>
    </row>
    <row r="50" spans="1:20" ht="20.100000000000001" customHeight="1">
      <c r="A50" s="133"/>
      <c r="B50" s="619" t="s">
        <v>200</v>
      </c>
      <c r="C50" s="619"/>
      <c r="D50" s="619"/>
      <c r="E50" s="619"/>
      <c r="F50" s="619"/>
      <c r="G50" s="619"/>
      <c r="H50" s="619"/>
      <c r="I50" s="619"/>
      <c r="J50" s="619"/>
      <c r="K50" s="620"/>
      <c r="L50" s="567"/>
      <c r="M50" s="568"/>
      <c r="N50" s="568"/>
      <c r="O50" s="568"/>
      <c r="P50" s="568"/>
      <c r="Q50" s="568"/>
      <c r="R50" s="568"/>
      <c r="S50" s="569"/>
      <c r="T50" s="133"/>
    </row>
    <row r="51" spans="1:20" ht="20.100000000000001" customHeight="1">
      <c r="A51" s="133"/>
      <c r="B51" s="617" t="str">
        <f>VLOOKUP(B52,TranslationTable,3,FALSE)</f>
        <v>欧洲商品代码（格式XXXX-XX-XXXX）</v>
      </c>
      <c r="C51" s="617"/>
      <c r="D51" s="617"/>
      <c r="E51" s="617"/>
      <c r="F51" s="617"/>
      <c r="G51" s="617"/>
      <c r="H51" s="617"/>
      <c r="I51" s="617"/>
      <c r="J51" s="617"/>
      <c r="K51" s="618"/>
      <c r="L51" s="564"/>
      <c r="M51" s="565"/>
      <c r="N51" s="565"/>
      <c r="O51" s="565"/>
      <c r="P51" s="565"/>
      <c r="Q51" s="565"/>
      <c r="R51" s="565"/>
      <c r="S51" s="566"/>
      <c r="T51" s="133"/>
    </row>
    <row r="52" spans="1:20" ht="20.100000000000001" customHeight="1">
      <c r="A52" s="133"/>
      <c r="B52" s="619" t="s">
        <v>201</v>
      </c>
      <c r="C52" s="619"/>
      <c r="D52" s="619"/>
      <c r="E52" s="619"/>
      <c r="F52" s="619"/>
      <c r="G52" s="619"/>
      <c r="H52" s="619"/>
      <c r="I52" s="619"/>
      <c r="J52" s="619"/>
      <c r="K52" s="620"/>
      <c r="L52" s="567"/>
      <c r="M52" s="568"/>
      <c r="N52" s="568"/>
      <c r="O52" s="568"/>
      <c r="P52" s="568"/>
      <c r="Q52" s="568"/>
      <c r="R52" s="568"/>
      <c r="S52" s="569"/>
      <c r="T52" s="133"/>
    </row>
    <row r="53" spans="1:20" ht="20.100000000000001" customHeight="1">
      <c r="A53" s="133"/>
      <c r="B53" s="617" t="str">
        <f>VLOOKUP(B54,TranslationTable,3,FALSE)</f>
        <v>出口控制分类编号（ECCN）</v>
      </c>
      <c r="C53" s="617"/>
      <c r="D53" s="617"/>
      <c r="E53" s="617"/>
      <c r="F53" s="617"/>
      <c r="G53" s="617"/>
      <c r="H53" s="617"/>
      <c r="I53" s="617"/>
      <c r="J53" s="617"/>
      <c r="K53" s="618"/>
      <c r="L53" s="564"/>
      <c r="M53" s="565"/>
      <c r="N53" s="565"/>
      <c r="O53" s="565"/>
      <c r="P53" s="565"/>
      <c r="Q53" s="565"/>
      <c r="R53" s="565"/>
      <c r="S53" s="566"/>
      <c r="T53" s="133"/>
    </row>
    <row r="54" spans="1:20" ht="20.100000000000001" customHeight="1">
      <c r="A54" s="133"/>
      <c r="B54" s="619" t="s">
        <v>202</v>
      </c>
      <c r="C54" s="619"/>
      <c r="D54" s="619"/>
      <c r="E54" s="619"/>
      <c r="F54" s="619"/>
      <c r="G54" s="619"/>
      <c r="H54" s="619"/>
      <c r="I54" s="619"/>
      <c r="J54" s="619"/>
      <c r="K54" s="620"/>
      <c r="L54" s="567"/>
      <c r="M54" s="568"/>
      <c r="N54" s="568"/>
      <c r="O54" s="568"/>
      <c r="P54" s="568"/>
      <c r="Q54" s="568"/>
      <c r="R54" s="568"/>
      <c r="S54" s="569"/>
      <c r="T54" s="133"/>
    </row>
    <row r="55" spans="1:20">
      <c r="A55" s="133"/>
      <c r="B55" s="133"/>
      <c r="C55" s="133"/>
      <c r="D55" s="133"/>
      <c r="E55" s="133"/>
      <c r="F55" s="133"/>
      <c r="G55" s="133"/>
      <c r="H55" s="133"/>
      <c r="I55" s="133"/>
      <c r="J55" s="133"/>
      <c r="K55" s="133"/>
      <c r="L55" s="133"/>
      <c r="M55" s="133"/>
      <c r="N55" s="133"/>
      <c r="O55" s="133"/>
      <c r="P55" s="133"/>
      <c r="Q55" s="133"/>
      <c r="R55" s="133"/>
      <c r="S55" s="133"/>
      <c r="T55" s="133"/>
    </row>
    <row r="56" spans="1:20">
      <c r="A56" s="286" t="str">
        <f>VLOOKUP(A57,TranslationTable,3,FALSE)</f>
        <v>监管通知</v>
      </c>
      <c r="B56" s="287"/>
      <c r="C56" s="287"/>
      <c r="D56" s="287"/>
      <c r="E56" s="287"/>
      <c r="F56" s="287"/>
      <c r="G56" s="287"/>
      <c r="H56" s="287"/>
      <c r="I56" s="287"/>
      <c r="J56" s="287"/>
      <c r="K56" s="287"/>
      <c r="L56" s="287"/>
      <c r="M56" s="287"/>
      <c r="N56" s="287"/>
      <c r="O56" s="287"/>
      <c r="P56" s="287"/>
      <c r="Q56" s="287"/>
      <c r="R56" s="287"/>
      <c r="S56" s="287"/>
      <c r="T56" s="287"/>
    </row>
    <row r="57" spans="1:20">
      <c r="A57" s="288" t="s">
        <v>203</v>
      </c>
      <c r="B57" s="289"/>
      <c r="C57" s="289"/>
      <c r="D57" s="289"/>
      <c r="E57" s="289"/>
      <c r="F57" s="287"/>
      <c r="G57" s="287"/>
      <c r="H57" s="287"/>
      <c r="I57" s="287"/>
      <c r="J57" s="287"/>
      <c r="K57" s="287"/>
      <c r="L57" s="287"/>
      <c r="M57" s="287"/>
      <c r="N57" s="287"/>
      <c r="O57" s="287"/>
      <c r="P57" s="287"/>
      <c r="Q57" s="287"/>
      <c r="R57" s="287"/>
      <c r="S57" s="287"/>
      <c r="T57" s="287"/>
    </row>
    <row r="58" spans="1:20" ht="6.95" customHeight="1">
      <c r="A58" s="133"/>
      <c r="B58" s="133"/>
      <c r="C58" s="133"/>
      <c r="D58" s="133"/>
      <c r="E58" s="133"/>
      <c r="F58" s="133"/>
      <c r="G58" s="133"/>
      <c r="H58" s="133"/>
      <c r="I58" s="133"/>
      <c r="J58" s="133"/>
      <c r="K58" s="133"/>
      <c r="L58" s="133"/>
      <c r="M58" s="133"/>
      <c r="N58" s="133"/>
      <c r="O58" s="133"/>
      <c r="P58" s="133"/>
      <c r="Q58" s="133"/>
      <c r="R58" s="133"/>
      <c r="S58" s="133"/>
      <c r="T58" s="133"/>
    </row>
    <row r="59" spans="1:20" ht="60" customHeight="1">
      <c r="A59" s="133"/>
      <c r="B59" s="397" t="str">
        <f>VLOOKUP(A60,TranslationTable,3,FALSE)</f>
        <v>该材料或材料中的组份是否进一步受到其它全球监管要求或规则约束?例如：美国有毒物质控制法案 (TSCA), 5e条款、5a重要新用途规则(SNUR)、6风险管理规则、12b出口、加拿大环境保护法案 (CEPA) 重大新活动(SNAC)等</v>
      </c>
      <c r="C59" s="397"/>
      <c r="D59" s="397"/>
      <c r="E59" s="397"/>
      <c r="F59" s="397"/>
      <c r="G59" s="397"/>
      <c r="H59" s="397"/>
      <c r="I59" s="397"/>
      <c r="J59" s="397"/>
      <c r="K59" s="397"/>
      <c r="L59" s="397"/>
      <c r="M59" s="397"/>
      <c r="N59" s="397"/>
      <c r="O59" s="397"/>
      <c r="P59" s="397"/>
      <c r="Q59" s="397"/>
      <c r="R59" s="397"/>
      <c r="S59" s="397"/>
      <c r="T59" s="397"/>
    </row>
    <row r="60" spans="1:20" hidden="1">
      <c r="A60" s="133" t="s">
        <v>6673</v>
      </c>
      <c r="B60" s="133"/>
      <c r="C60" s="133"/>
      <c r="D60" s="133"/>
      <c r="E60" s="133"/>
      <c r="F60" s="133"/>
      <c r="G60" s="133"/>
      <c r="H60" s="133"/>
      <c r="I60" s="133"/>
      <c r="J60" s="133"/>
      <c r="K60" s="133"/>
      <c r="L60" s="133"/>
      <c r="M60" s="133"/>
      <c r="N60" s="133"/>
      <c r="O60" s="133"/>
      <c r="P60" s="133"/>
      <c r="Q60" s="133"/>
      <c r="R60" s="133"/>
      <c r="S60" s="133"/>
      <c r="T60" s="133"/>
    </row>
    <row r="61" spans="1:20" ht="60" customHeight="1">
      <c r="A61" s="133"/>
      <c r="B61" s="350" t="s">
        <v>6667</v>
      </c>
      <c r="C61" s="350"/>
      <c r="D61" s="350"/>
      <c r="E61" s="350"/>
      <c r="F61" s="350"/>
      <c r="G61" s="350"/>
      <c r="H61" s="350"/>
      <c r="I61" s="350"/>
      <c r="J61" s="350"/>
      <c r="K61" s="350"/>
      <c r="L61" s="350"/>
      <c r="M61" s="350"/>
      <c r="N61" s="350"/>
      <c r="O61" s="350"/>
      <c r="P61" s="350"/>
      <c r="Q61" s="350"/>
      <c r="R61" s="350"/>
      <c r="S61" s="350"/>
      <c r="T61" s="350"/>
    </row>
    <row r="62" spans="1:20" ht="6.95" customHeight="1">
      <c r="A62" s="133"/>
      <c r="B62" s="133"/>
      <c r="C62" s="133"/>
      <c r="D62" s="133"/>
      <c r="E62" s="133"/>
      <c r="F62" s="133"/>
      <c r="G62" s="133"/>
      <c r="H62" s="133"/>
      <c r="I62" s="133"/>
      <c r="J62" s="133"/>
      <c r="K62" s="133"/>
      <c r="L62" s="133"/>
      <c r="M62" s="133"/>
      <c r="N62" s="133"/>
      <c r="O62" s="133"/>
      <c r="P62" s="133"/>
      <c r="Q62" s="133"/>
      <c r="R62" s="133"/>
      <c r="S62" s="133"/>
      <c r="T62" s="133"/>
    </row>
    <row r="63" spans="1:20">
      <c r="A63" s="133"/>
      <c r="B63" s="385"/>
      <c r="C63" s="386"/>
      <c r="D63" s="386"/>
      <c r="E63" s="386"/>
      <c r="F63" s="386"/>
      <c r="G63" s="386"/>
      <c r="H63" s="386"/>
      <c r="I63" s="386"/>
      <c r="J63" s="386"/>
      <c r="K63" s="386"/>
      <c r="L63" s="386"/>
      <c r="M63" s="386"/>
      <c r="N63" s="386"/>
      <c r="O63" s="386"/>
      <c r="P63" s="386"/>
      <c r="Q63" s="386"/>
      <c r="R63" s="386"/>
      <c r="S63" s="387"/>
      <c r="T63" s="133"/>
    </row>
    <row r="64" spans="1:20">
      <c r="A64" s="133"/>
      <c r="B64" s="508"/>
      <c r="C64" s="509"/>
      <c r="D64" s="509"/>
      <c r="E64" s="509"/>
      <c r="F64" s="509"/>
      <c r="G64" s="509"/>
      <c r="H64" s="509"/>
      <c r="I64" s="509"/>
      <c r="J64" s="509"/>
      <c r="K64" s="509"/>
      <c r="L64" s="509"/>
      <c r="M64" s="509"/>
      <c r="N64" s="509"/>
      <c r="O64" s="509"/>
      <c r="P64" s="509"/>
      <c r="Q64" s="509"/>
      <c r="R64" s="509"/>
      <c r="S64" s="510"/>
      <c r="T64" s="133"/>
    </row>
    <row r="65" spans="1:21">
      <c r="A65" s="133"/>
      <c r="B65" s="388"/>
      <c r="C65" s="389"/>
      <c r="D65" s="389"/>
      <c r="E65" s="389"/>
      <c r="F65" s="389"/>
      <c r="G65" s="389"/>
      <c r="H65" s="389"/>
      <c r="I65" s="389"/>
      <c r="J65" s="389"/>
      <c r="K65" s="389"/>
      <c r="L65" s="389"/>
      <c r="M65" s="389"/>
      <c r="N65" s="389"/>
      <c r="O65" s="389"/>
      <c r="P65" s="389"/>
      <c r="Q65" s="389"/>
      <c r="R65" s="389"/>
      <c r="S65" s="390"/>
      <c r="T65" s="133"/>
    </row>
    <row r="66" spans="1:21">
      <c r="A66" s="133"/>
      <c r="B66" s="133"/>
      <c r="C66" s="133"/>
      <c r="D66" s="133"/>
      <c r="E66" s="133"/>
      <c r="F66" s="133"/>
      <c r="G66" s="133"/>
      <c r="H66" s="133"/>
      <c r="I66" s="133"/>
      <c r="J66" s="133"/>
      <c r="K66" s="133"/>
      <c r="L66" s="133"/>
      <c r="M66" s="133"/>
      <c r="N66" s="133"/>
      <c r="O66" s="133"/>
      <c r="P66" s="133"/>
      <c r="Q66" s="133"/>
      <c r="R66" s="133"/>
      <c r="S66" s="133"/>
      <c r="T66" s="133"/>
    </row>
    <row r="67" spans="1:21">
      <c r="A67" s="286" t="str">
        <f>VLOOKUP(A68,TranslationTable,3,FALSE)</f>
        <v>杀生物剂</v>
      </c>
      <c r="B67" s="287"/>
      <c r="C67" s="287"/>
      <c r="D67" s="287"/>
      <c r="E67" s="287"/>
      <c r="F67" s="287"/>
      <c r="G67" s="287"/>
      <c r="H67" s="287"/>
      <c r="I67" s="287"/>
      <c r="J67" s="287"/>
      <c r="K67" s="287"/>
      <c r="L67" s="287"/>
      <c r="M67" s="287"/>
      <c r="N67" s="287"/>
      <c r="O67" s="287"/>
      <c r="P67" s="287"/>
      <c r="Q67" s="287"/>
      <c r="R67" s="287"/>
      <c r="S67" s="287"/>
      <c r="T67" s="287"/>
    </row>
    <row r="68" spans="1:21">
      <c r="A68" s="288" t="s">
        <v>206</v>
      </c>
      <c r="B68" s="289"/>
      <c r="C68" s="289"/>
      <c r="D68" s="287"/>
      <c r="E68" s="287"/>
      <c r="F68" s="287"/>
      <c r="G68" s="287"/>
      <c r="H68" s="287"/>
      <c r="I68" s="287"/>
      <c r="J68" s="287"/>
      <c r="K68" s="287"/>
      <c r="L68" s="287"/>
      <c r="M68" s="287"/>
      <c r="N68" s="287"/>
      <c r="O68" s="287"/>
      <c r="P68" s="287"/>
      <c r="Q68" s="287"/>
      <c r="R68" s="287"/>
      <c r="S68" s="287"/>
      <c r="T68" s="287"/>
    </row>
    <row r="69" spans="1:21" ht="6.95" customHeight="1">
      <c r="A69" s="133"/>
      <c r="B69" s="133"/>
      <c r="C69" s="133"/>
      <c r="D69" s="133"/>
      <c r="E69" s="133"/>
      <c r="F69" s="133"/>
      <c r="G69" s="133"/>
      <c r="H69" s="133"/>
      <c r="I69" s="133"/>
      <c r="J69" s="133"/>
      <c r="K69" s="133"/>
      <c r="L69" s="133"/>
      <c r="M69" s="133"/>
      <c r="N69" s="133"/>
      <c r="O69" s="133"/>
      <c r="P69" s="133"/>
      <c r="Q69" s="133"/>
      <c r="R69" s="133"/>
      <c r="S69" s="133"/>
      <c r="T69" s="133"/>
    </row>
    <row r="70" spans="1:21" ht="31.5" customHeight="1">
      <c r="A70" s="133"/>
      <c r="B70" s="397" t="str">
        <f>VLOOKUP(B71,TranslationTable,3,FALSE)</f>
        <v>本产品是注册的杀生物剂，特别是杀藻剂，杀真菌剂，杀虫剂或杀鼠剂产品？</v>
      </c>
      <c r="C70" s="397"/>
      <c r="D70" s="397"/>
      <c r="E70" s="397"/>
      <c r="F70" s="397"/>
      <c r="G70" s="397"/>
      <c r="H70" s="397"/>
      <c r="I70" s="397"/>
      <c r="J70" s="397"/>
      <c r="K70" s="397"/>
      <c r="L70" s="397"/>
      <c r="M70" s="397"/>
      <c r="N70" s="397"/>
      <c r="O70" s="397"/>
      <c r="P70" s="443" t="s">
        <v>1345</v>
      </c>
      <c r="Q70" s="444"/>
      <c r="R70" s="444"/>
      <c r="S70" s="445"/>
      <c r="T70" s="133"/>
    </row>
    <row r="71" spans="1:21" ht="14.25" hidden="1" customHeight="1">
      <c r="A71" s="133"/>
      <c r="B71" s="133" t="s">
        <v>207</v>
      </c>
      <c r="C71" s="133"/>
      <c r="D71" s="133"/>
      <c r="E71" s="133"/>
      <c r="F71" s="133"/>
      <c r="G71" s="133"/>
      <c r="H71" s="133"/>
      <c r="I71" s="133"/>
      <c r="J71" s="133"/>
      <c r="K71" s="133"/>
      <c r="L71" s="133"/>
      <c r="M71" s="133"/>
      <c r="N71" s="133"/>
      <c r="O71" s="133"/>
      <c r="P71" s="291"/>
      <c r="Q71" s="231"/>
      <c r="R71" s="231"/>
      <c r="S71" s="292"/>
      <c r="T71" s="133"/>
    </row>
    <row r="72" spans="1:21" s="294" customFormat="1" ht="30" customHeight="1">
      <c r="A72" s="293"/>
      <c r="B72" s="350" t="s">
        <v>208</v>
      </c>
      <c r="C72" s="350"/>
      <c r="D72" s="350"/>
      <c r="E72" s="350"/>
      <c r="F72" s="350"/>
      <c r="G72" s="350"/>
      <c r="H72" s="350"/>
      <c r="I72" s="350"/>
      <c r="J72" s="350"/>
      <c r="K72" s="350"/>
      <c r="L72" s="350"/>
      <c r="M72" s="350"/>
      <c r="N72" s="350"/>
      <c r="O72" s="350"/>
      <c r="P72" s="133"/>
      <c r="Q72" s="133"/>
      <c r="R72" s="133"/>
      <c r="S72" s="133"/>
      <c r="T72" s="293"/>
      <c r="U72" s="137"/>
    </row>
    <row r="73" spans="1:21" ht="6.95" customHeight="1">
      <c r="A73" s="133"/>
      <c r="B73" s="133"/>
      <c r="C73" s="133"/>
      <c r="D73" s="133"/>
      <c r="E73" s="133"/>
      <c r="F73" s="133"/>
      <c r="G73" s="133"/>
      <c r="H73" s="133"/>
      <c r="I73" s="133"/>
      <c r="J73" s="133"/>
      <c r="K73" s="133"/>
      <c r="L73" s="133"/>
      <c r="M73" s="133"/>
      <c r="N73" s="133"/>
      <c r="O73" s="133"/>
      <c r="P73" s="133"/>
      <c r="Q73" s="133"/>
      <c r="R73" s="133"/>
      <c r="S73" s="133"/>
      <c r="T73" s="133"/>
    </row>
    <row r="74" spans="1:21">
      <c r="A74" s="133"/>
      <c r="B74" s="150" t="str">
        <f>VLOOKUP(B75,TranslationTable,3,FALSE)</f>
        <v>如果是，请指定</v>
      </c>
      <c r="C74" s="133"/>
      <c r="D74" s="133"/>
      <c r="E74" s="133"/>
      <c r="F74" s="133"/>
      <c r="G74" s="133"/>
      <c r="H74" s="133"/>
      <c r="I74" s="133"/>
      <c r="J74" s="133"/>
      <c r="K74" s="133"/>
      <c r="L74" s="133"/>
      <c r="M74" s="133"/>
      <c r="N74" s="133"/>
      <c r="O74" s="133"/>
      <c r="P74" s="133"/>
      <c r="Q74" s="133"/>
      <c r="R74" s="133"/>
      <c r="S74" s="133"/>
      <c r="T74" s="133"/>
    </row>
    <row r="75" spans="1:21">
      <c r="A75" s="133"/>
      <c r="B75" s="131" t="s">
        <v>209</v>
      </c>
      <c r="C75" s="133"/>
      <c r="D75" s="133"/>
      <c r="E75" s="133"/>
      <c r="F75" s="133"/>
      <c r="G75" s="133"/>
      <c r="H75" s="133"/>
      <c r="I75" s="133"/>
      <c r="J75" s="133"/>
      <c r="K75" s="133"/>
      <c r="L75" s="133"/>
      <c r="M75" s="133"/>
      <c r="N75" s="133"/>
      <c r="O75" s="133"/>
      <c r="P75" s="133"/>
      <c r="Q75" s="133"/>
      <c r="R75" s="133"/>
      <c r="S75" s="133"/>
      <c r="T75" s="133"/>
    </row>
    <row r="76" spans="1:21" ht="15" thickBot="1">
      <c r="A76" s="133"/>
      <c r="B76" s="133"/>
      <c r="C76" s="133"/>
      <c r="D76" s="133"/>
      <c r="E76" s="133"/>
      <c r="F76" s="133"/>
      <c r="G76" s="133"/>
      <c r="H76" s="133"/>
      <c r="I76" s="133"/>
      <c r="J76" s="133"/>
      <c r="K76" s="133"/>
      <c r="L76" s="133"/>
      <c r="M76" s="133"/>
      <c r="N76" s="133"/>
      <c r="O76" s="133"/>
      <c r="P76" s="133"/>
      <c r="Q76" s="133"/>
      <c r="R76" s="133"/>
      <c r="S76" s="133"/>
      <c r="T76" s="133"/>
    </row>
    <row r="77" spans="1:21">
      <c r="A77" s="133"/>
      <c r="B77" s="133"/>
      <c r="C77" s="133"/>
      <c r="D77" s="295" t="str">
        <f>VLOOKUP(D78,TranslationTable,3,FALSE)</f>
        <v>类型</v>
      </c>
      <c r="E77" s="296"/>
      <c r="F77" s="296"/>
      <c r="G77" s="296"/>
      <c r="H77" s="297"/>
      <c r="I77" s="298" t="str">
        <f>VLOOKUP(I78,TranslationTable,3,FALSE)</f>
        <v>国家</v>
      </c>
      <c r="J77" s="296"/>
      <c r="K77" s="296"/>
      <c r="L77" s="296"/>
      <c r="M77" s="297"/>
      <c r="N77" s="298" t="str">
        <f>VLOOKUP(N78,TranslationTable,3,FALSE)</f>
        <v>注册号码</v>
      </c>
      <c r="O77" s="296"/>
      <c r="P77" s="296"/>
      <c r="Q77" s="296"/>
      <c r="R77" s="296"/>
      <c r="S77" s="299"/>
      <c r="T77" s="133"/>
    </row>
    <row r="78" spans="1:21" ht="15" thickBot="1">
      <c r="A78" s="133"/>
      <c r="B78" s="133"/>
      <c r="C78" s="133"/>
      <c r="D78" s="300" t="s">
        <v>210</v>
      </c>
      <c r="E78" s="301"/>
      <c r="F78" s="301"/>
      <c r="G78" s="301"/>
      <c r="H78" s="302"/>
      <c r="I78" s="303" t="s">
        <v>211</v>
      </c>
      <c r="J78" s="301"/>
      <c r="K78" s="301"/>
      <c r="L78" s="301"/>
      <c r="M78" s="302"/>
      <c r="N78" s="303" t="s">
        <v>212</v>
      </c>
      <c r="O78" s="301"/>
      <c r="P78" s="301"/>
      <c r="Q78" s="301"/>
      <c r="R78" s="304"/>
      <c r="S78" s="305"/>
      <c r="T78" s="133"/>
    </row>
    <row r="79" spans="1:21" ht="30" customHeight="1">
      <c r="A79" s="133"/>
      <c r="B79" s="133"/>
      <c r="C79" s="133"/>
      <c r="D79" s="652" t="s">
        <v>1344</v>
      </c>
      <c r="E79" s="653"/>
      <c r="F79" s="653"/>
      <c r="G79" s="653"/>
      <c r="H79" s="653"/>
      <c r="I79" s="644"/>
      <c r="J79" s="644"/>
      <c r="K79" s="644"/>
      <c r="L79" s="644"/>
      <c r="M79" s="644"/>
      <c r="N79" s="644"/>
      <c r="O79" s="644"/>
      <c r="P79" s="644"/>
      <c r="Q79" s="644"/>
      <c r="R79" s="644"/>
      <c r="S79" s="645"/>
      <c r="T79" s="133"/>
    </row>
    <row r="80" spans="1:21" ht="30" customHeight="1">
      <c r="A80" s="133"/>
      <c r="B80" s="133"/>
      <c r="C80" s="133"/>
      <c r="D80" s="654" t="s">
        <v>1344</v>
      </c>
      <c r="E80" s="655"/>
      <c r="F80" s="655"/>
      <c r="G80" s="655"/>
      <c r="H80" s="655"/>
      <c r="I80" s="646"/>
      <c r="J80" s="646"/>
      <c r="K80" s="646"/>
      <c r="L80" s="646"/>
      <c r="M80" s="646"/>
      <c r="N80" s="646"/>
      <c r="O80" s="646"/>
      <c r="P80" s="646"/>
      <c r="Q80" s="646"/>
      <c r="R80" s="646"/>
      <c r="S80" s="647"/>
      <c r="T80" s="133"/>
    </row>
    <row r="81" spans="1:21" ht="30" customHeight="1">
      <c r="A81" s="133"/>
      <c r="B81" s="133"/>
      <c r="C81" s="133"/>
      <c r="D81" s="656" t="s">
        <v>1344</v>
      </c>
      <c r="E81" s="657"/>
      <c r="F81" s="657"/>
      <c r="G81" s="657"/>
      <c r="H81" s="657"/>
      <c r="I81" s="648"/>
      <c r="J81" s="648"/>
      <c r="K81" s="648"/>
      <c r="L81" s="648"/>
      <c r="M81" s="648"/>
      <c r="N81" s="648"/>
      <c r="O81" s="648"/>
      <c r="P81" s="648"/>
      <c r="Q81" s="648"/>
      <c r="R81" s="648"/>
      <c r="S81" s="649"/>
      <c r="T81" s="133"/>
    </row>
    <row r="82" spans="1:21" ht="30" customHeight="1" thickBot="1">
      <c r="A82" s="133"/>
      <c r="B82" s="133"/>
      <c r="C82" s="133"/>
      <c r="D82" s="658" t="s">
        <v>1344</v>
      </c>
      <c r="E82" s="659"/>
      <c r="F82" s="659"/>
      <c r="G82" s="659"/>
      <c r="H82" s="659"/>
      <c r="I82" s="650"/>
      <c r="J82" s="650"/>
      <c r="K82" s="650"/>
      <c r="L82" s="650"/>
      <c r="M82" s="650"/>
      <c r="N82" s="650"/>
      <c r="O82" s="650"/>
      <c r="P82" s="650"/>
      <c r="Q82" s="650"/>
      <c r="R82" s="650"/>
      <c r="S82" s="651"/>
      <c r="T82" s="133"/>
    </row>
    <row r="83" spans="1:21">
      <c r="A83" s="133"/>
      <c r="B83" s="133"/>
      <c r="C83" s="133"/>
      <c r="D83" s="133"/>
      <c r="E83" s="133"/>
      <c r="F83" s="133"/>
      <c r="G83" s="133"/>
      <c r="H83" s="133"/>
      <c r="I83" s="133"/>
      <c r="J83" s="133"/>
      <c r="K83" s="133"/>
      <c r="L83" s="133"/>
      <c r="M83" s="133"/>
      <c r="N83" s="133"/>
      <c r="O83" s="133"/>
      <c r="P83" s="133"/>
      <c r="Q83" s="133"/>
      <c r="R83" s="133"/>
      <c r="S83" s="133"/>
      <c r="T83" s="133"/>
    </row>
    <row r="84" spans="1:21">
      <c r="A84" s="286" t="str">
        <f>VLOOKUP(A85,TranslationTable,3,FALSE)</f>
        <v>食品接触</v>
      </c>
      <c r="B84" s="287"/>
      <c r="C84" s="287"/>
      <c r="D84" s="287"/>
      <c r="E84" s="287"/>
      <c r="F84" s="287"/>
      <c r="G84" s="287"/>
      <c r="H84" s="287"/>
      <c r="I84" s="287"/>
      <c r="J84" s="287"/>
      <c r="K84" s="287"/>
      <c r="L84" s="287"/>
      <c r="M84" s="287"/>
      <c r="N84" s="287"/>
      <c r="O84" s="287"/>
      <c r="P84" s="287"/>
      <c r="Q84" s="287"/>
      <c r="R84" s="287"/>
      <c r="S84" s="287"/>
      <c r="T84" s="287"/>
    </row>
    <row r="85" spans="1:21">
      <c r="A85" s="288" t="s">
        <v>213</v>
      </c>
      <c r="B85" s="289"/>
      <c r="C85" s="289"/>
      <c r="D85" s="287"/>
      <c r="E85" s="287"/>
      <c r="F85" s="287"/>
      <c r="G85" s="287"/>
      <c r="H85" s="287"/>
      <c r="I85" s="287"/>
      <c r="J85" s="287"/>
      <c r="K85" s="287"/>
      <c r="L85" s="287"/>
      <c r="M85" s="287"/>
      <c r="N85" s="287"/>
      <c r="O85" s="287"/>
      <c r="P85" s="287"/>
      <c r="Q85" s="287"/>
      <c r="R85" s="287"/>
      <c r="S85" s="287"/>
      <c r="T85" s="287"/>
    </row>
    <row r="86" spans="1:21" ht="6.95" customHeight="1">
      <c r="A86" s="133"/>
      <c r="B86" s="133"/>
      <c r="C86" s="133"/>
      <c r="D86" s="133"/>
      <c r="E86" s="133"/>
      <c r="F86" s="133"/>
      <c r="G86" s="133"/>
      <c r="H86" s="133"/>
      <c r="I86" s="133"/>
      <c r="J86" s="133"/>
      <c r="K86" s="133"/>
      <c r="L86" s="133"/>
      <c r="M86" s="133"/>
      <c r="N86" s="133"/>
      <c r="O86" s="133"/>
      <c r="P86" s="133"/>
      <c r="Q86" s="133"/>
      <c r="R86" s="133"/>
      <c r="S86" s="133"/>
      <c r="T86" s="133"/>
    </row>
    <row r="87" spans="1:21" ht="15" customHeight="1">
      <c r="A87" s="133"/>
      <c r="B87" s="150" t="str">
        <f>VLOOKUP(B88,TranslationTable,3,FALSE)</f>
        <v>该产品是否被批准用于与食品接触？</v>
      </c>
      <c r="C87" s="133"/>
      <c r="D87" s="133"/>
      <c r="E87" s="133"/>
      <c r="F87" s="133"/>
      <c r="G87" s="133"/>
      <c r="H87" s="133"/>
      <c r="I87" s="133"/>
      <c r="J87" s="133"/>
      <c r="K87" s="231"/>
      <c r="L87" s="231"/>
      <c r="M87" s="231"/>
      <c r="N87" s="231"/>
      <c r="O87" s="133"/>
      <c r="P87" s="660" t="s">
        <v>1345</v>
      </c>
      <c r="Q87" s="661"/>
      <c r="R87" s="661"/>
      <c r="S87" s="662"/>
      <c r="T87" s="133"/>
      <c r="U87" s="153">
        <f>VLOOKUP(P87,Table20[[Translation Concatenate]:[Number]],6,FALSE)</f>
        <v>3</v>
      </c>
    </row>
    <row r="88" spans="1:21">
      <c r="A88" s="133"/>
      <c r="B88" s="131" t="s">
        <v>214</v>
      </c>
      <c r="C88" s="133"/>
      <c r="D88" s="133"/>
      <c r="E88" s="133"/>
      <c r="F88" s="133"/>
      <c r="G88" s="133"/>
      <c r="H88" s="133"/>
      <c r="I88" s="133"/>
      <c r="J88" s="133"/>
      <c r="K88" s="133"/>
      <c r="L88" s="133"/>
      <c r="M88" s="133"/>
      <c r="N88" s="133"/>
      <c r="O88" s="133"/>
      <c r="P88" s="133"/>
      <c r="Q88" s="133"/>
      <c r="R88" s="133"/>
      <c r="S88" s="133"/>
      <c r="T88" s="133"/>
    </row>
    <row r="89" spans="1:21" ht="9.9499999999999993" customHeight="1">
      <c r="A89" s="133"/>
      <c r="B89" s="133"/>
      <c r="C89" s="133"/>
      <c r="D89" s="133"/>
      <c r="E89" s="133"/>
      <c r="F89" s="133"/>
      <c r="G89" s="133"/>
      <c r="H89" s="133"/>
      <c r="I89" s="133"/>
      <c r="J89" s="133"/>
      <c r="K89" s="133"/>
      <c r="L89" s="133"/>
      <c r="M89" s="133"/>
      <c r="N89" s="133"/>
      <c r="O89" s="133"/>
      <c r="P89" s="133"/>
      <c r="Q89" s="133"/>
      <c r="R89" s="133"/>
      <c r="S89" s="133"/>
      <c r="T89" s="133"/>
    </row>
    <row r="90" spans="1:21" ht="20.100000000000001" customHeight="1">
      <c r="A90" s="133"/>
      <c r="B90" s="397" t="str">
        <f>VLOOKUP(B91,TranslationTable,3,FALSE)</f>
        <v>如果选择“是”，请在下方写明法规编号，并在附件部分上传证明文件：</v>
      </c>
      <c r="C90" s="397"/>
      <c r="D90" s="397"/>
      <c r="E90" s="397"/>
      <c r="F90" s="397"/>
      <c r="G90" s="397"/>
      <c r="H90" s="397"/>
      <c r="I90" s="397"/>
      <c r="J90" s="397"/>
      <c r="K90" s="397"/>
      <c r="L90" s="397"/>
      <c r="M90" s="397"/>
      <c r="N90" s="397"/>
      <c r="O90" s="397"/>
      <c r="P90" s="397"/>
      <c r="Q90" s="397"/>
      <c r="R90" s="397"/>
      <c r="S90" s="397"/>
      <c r="T90" s="133"/>
    </row>
    <row r="91" spans="1:21">
      <c r="A91" s="133"/>
      <c r="B91" s="131" t="s">
        <v>3751</v>
      </c>
      <c r="C91" s="133"/>
      <c r="D91" s="133"/>
      <c r="E91" s="133"/>
      <c r="F91" s="133"/>
      <c r="G91" s="133"/>
      <c r="H91" s="133"/>
      <c r="I91" s="133"/>
      <c r="J91" s="133"/>
      <c r="K91" s="133"/>
      <c r="L91" s="133"/>
      <c r="M91" s="133"/>
      <c r="N91" s="133"/>
      <c r="O91" s="133"/>
      <c r="P91" s="133"/>
      <c r="Q91" s="133"/>
      <c r="R91" s="133"/>
      <c r="S91" s="133"/>
      <c r="T91" s="133"/>
    </row>
    <row r="92" spans="1:21" ht="6.95" customHeight="1">
      <c r="A92" s="133"/>
      <c r="B92" s="133"/>
      <c r="C92" s="133"/>
      <c r="D92" s="133"/>
      <c r="E92" s="133"/>
      <c r="F92" s="133"/>
      <c r="G92" s="133"/>
      <c r="H92" s="133"/>
      <c r="I92" s="133"/>
      <c r="J92" s="133"/>
      <c r="K92" s="133"/>
      <c r="L92" s="133"/>
      <c r="M92" s="133"/>
      <c r="N92" s="133"/>
      <c r="O92" s="133"/>
      <c r="P92" s="133"/>
      <c r="Q92" s="133"/>
      <c r="R92" s="133"/>
      <c r="S92" s="133"/>
      <c r="T92" s="133"/>
    </row>
    <row r="93" spans="1:21">
      <c r="A93" s="133"/>
      <c r="B93" s="133"/>
      <c r="C93" s="133"/>
      <c r="D93" s="133"/>
      <c r="E93" s="133"/>
      <c r="F93" s="133"/>
      <c r="G93" s="133"/>
      <c r="H93" s="150" t="str">
        <f>VLOOKUP(H94,TranslationTable,3,FALSE)</f>
        <v>国家</v>
      </c>
      <c r="I93" s="133"/>
      <c r="J93" s="133"/>
      <c r="K93" s="133"/>
      <c r="L93" s="133"/>
      <c r="M93" s="133"/>
      <c r="N93" s="133"/>
      <c r="O93" s="133"/>
      <c r="P93" s="133"/>
      <c r="Q93" s="133"/>
      <c r="R93" s="133"/>
      <c r="S93" s="133"/>
      <c r="T93" s="133"/>
    </row>
    <row r="94" spans="1:21">
      <c r="A94" s="133"/>
      <c r="B94" s="133"/>
      <c r="C94" s="133"/>
      <c r="D94" s="133"/>
      <c r="E94" s="133"/>
      <c r="F94" s="133"/>
      <c r="G94" s="133"/>
      <c r="H94" s="131" t="s">
        <v>211</v>
      </c>
      <c r="I94" s="133"/>
      <c r="J94" s="133"/>
      <c r="K94" s="133"/>
      <c r="L94" s="133"/>
      <c r="M94" s="133"/>
      <c r="N94" s="133"/>
      <c r="O94" s="133"/>
      <c r="P94" s="133"/>
      <c r="Q94" s="133"/>
      <c r="R94" s="133"/>
      <c r="S94" s="133"/>
      <c r="T94" s="133"/>
    </row>
    <row r="95" spans="1:21" ht="30" customHeight="1">
      <c r="A95" s="133"/>
      <c r="B95" s="133"/>
      <c r="C95" s="133"/>
      <c r="D95" s="702" t="str">
        <f>VLOOKUP(M95,TranslationTable,3,FALSE)</f>
        <v>美国食品药品管理局</v>
      </c>
      <c r="E95" s="702"/>
      <c r="F95" s="702"/>
      <c r="G95" s="703"/>
      <c r="H95" s="665"/>
      <c r="I95" s="666"/>
      <c r="J95" s="666"/>
      <c r="K95" s="666"/>
      <c r="L95" s="667"/>
      <c r="M95" s="663" t="s">
        <v>216</v>
      </c>
      <c r="N95" s="664"/>
      <c r="O95" s="664"/>
      <c r="P95" s="664"/>
      <c r="Q95" s="133"/>
      <c r="R95" s="133"/>
      <c r="S95" s="133"/>
      <c r="T95" s="133"/>
    </row>
    <row r="96" spans="1:21" ht="30" customHeight="1">
      <c r="A96" s="133"/>
      <c r="B96" s="133"/>
      <c r="C96" s="133"/>
      <c r="D96" s="702" t="str">
        <f>VLOOKUP(M96,TranslationTable,3,FALSE)</f>
        <v>欧盟</v>
      </c>
      <c r="E96" s="702"/>
      <c r="F96" s="702"/>
      <c r="G96" s="703"/>
      <c r="H96" s="665"/>
      <c r="I96" s="666"/>
      <c r="J96" s="666"/>
      <c r="K96" s="666"/>
      <c r="L96" s="667"/>
      <c r="M96" s="663" t="s">
        <v>217</v>
      </c>
      <c r="N96" s="664"/>
      <c r="O96" s="664"/>
      <c r="P96" s="664"/>
      <c r="Q96" s="133"/>
      <c r="R96" s="133"/>
      <c r="S96" s="133"/>
      <c r="T96" s="133"/>
    </row>
    <row r="97" spans="1:20" ht="30" customHeight="1">
      <c r="A97" s="133"/>
      <c r="B97" s="133"/>
      <c r="C97" s="133"/>
      <c r="D97" s="702" t="str">
        <f>VLOOKUP(M97,TranslationTable,3,FALSE)</f>
        <v>中国国标</v>
      </c>
      <c r="E97" s="702"/>
      <c r="F97" s="702"/>
      <c r="G97" s="703"/>
      <c r="H97" s="665"/>
      <c r="I97" s="666"/>
      <c r="J97" s="666"/>
      <c r="K97" s="666"/>
      <c r="L97" s="667"/>
      <c r="M97" s="663" t="s">
        <v>218</v>
      </c>
      <c r="N97" s="664"/>
      <c r="O97" s="664"/>
      <c r="P97" s="664"/>
      <c r="Q97" s="133"/>
      <c r="R97" s="133"/>
      <c r="S97" s="133"/>
      <c r="T97" s="133"/>
    </row>
    <row r="98" spans="1:20" ht="30" customHeight="1">
      <c r="A98" s="133"/>
      <c r="B98" s="133"/>
      <c r="C98" s="133"/>
      <c r="D98" s="702" t="str">
        <f>VLOOKUP(M98,TranslationTable,3,FALSE)</f>
        <v>日本PL</v>
      </c>
      <c r="E98" s="702"/>
      <c r="F98" s="702"/>
      <c r="G98" s="703"/>
      <c r="H98" s="665"/>
      <c r="I98" s="666"/>
      <c r="J98" s="666"/>
      <c r="K98" s="666"/>
      <c r="L98" s="667"/>
      <c r="M98" s="663" t="s">
        <v>3749</v>
      </c>
      <c r="N98" s="664"/>
      <c r="O98" s="664"/>
      <c r="P98" s="664"/>
      <c r="Q98" s="133"/>
      <c r="R98" s="133"/>
      <c r="S98" s="133"/>
      <c r="T98" s="133"/>
    </row>
    <row r="99" spans="1:20" ht="30" customHeight="1">
      <c r="A99" s="133"/>
      <c r="B99" s="133"/>
      <c r="C99" s="133"/>
      <c r="D99" s="702" t="s">
        <v>6739</v>
      </c>
      <c r="E99" s="702"/>
      <c r="F99" s="702"/>
      <c r="G99" s="703"/>
      <c r="H99" s="665"/>
      <c r="I99" s="666"/>
      <c r="J99" s="666"/>
      <c r="K99" s="666"/>
      <c r="L99" s="667"/>
      <c r="M99" s="663" t="s">
        <v>6739</v>
      </c>
      <c r="N99" s="664"/>
      <c r="O99" s="664"/>
      <c r="P99" s="664"/>
      <c r="Q99" s="133"/>
      <c r="R99" s="133"/>
      <c r="S99" s="133"/>
      <c r="T99" s="133"/>
    </row>
    <row r="100" spans="1:20">
      <c r="A100" s="133"/>
      <c r="B100" s="133"/>
      <c r="C100" s="133"/>
      <c r="D100" s="306"/>
      <c r="E100" s="306"/>
      <c r="F100" s="306"/>
      <c r="G100" s="306"/>
      <c r="H100" s="308"/>
      <c r="I100" s="308"/>
      <c r="J100" s="308"/>
      <c r="K100" s="308"/>
      <c r="L100" s="308"/>
      <c r="M100" s="307"/>
      <c r="N100" s="307"/>
      <c r="O100" s="307"/>
      <c r="P100" s="307"/>
      <c r="Q100" s="133"/>
      <c r="R100" s="133"/>
      <c r="S100" s="133"/>
      <c r="T100" s="133"/>
    </row>
    <row r="101" spans="1:20" ht="20.100000000000001" customHeight="1">
      <c r="A101" s="133"/>
      <c r="B101" s="397" t="str">
        <f>VLOOKUP(B102,TranslationTable,3,FALSE)</f>
        <v>本产品是否含有动物或乳制品，或任何来源于动物或乳制品的材料？</v>
      </c>
      <c r="C101" s="397"/>
      <c r="D101" s="397"/>
      <c r="E101" s="397"/>
      <c r="F101" s="397"/>
      <c r="G101" s="397"/>
      <c r="H101" s="397"/>
      <c r="I101" s="397"/>
      <c r="J101" s="397"/>
      <c r="K101" s="397"/>
      <c r="L101" s="397"/>
      <c r="M101" s="397"/>
      <c r="N101" s="397"/>
      <c r="O101" s="397"/>
      <c r="P101" s="635" t="s">
        <v>1345</v>
      </c>
      <c r="Q101" s="636"/>
      <c r="R101" s="636"/>
      <c r="S101" s="637"/>
      <c r="T101" s="133"/>
    </row>
    <row r="102" spans="1:20" ht="30" customHeight="1">
      <c r="A102" s="133"/>
      <c r="B102" s="350" t="s">
        <v>3473</v>
      </c>
      <c r="C102" s="350"/>
      <c r="D102" s="350"/>
      <c r="E102" s="350"/>
      <c r="F102" s="350"/>
      <c r="G102" s="350"/>
      <c r="H102" s="350"/>
      <c r="I102" s="350"/>
      <c r="J102" s="350"/>
      <c r="K102" s="350"/>
      <c r="L102" s="350"/>
      <c r="M102" s="350"/>
      <c r="N102" s="350"/>
      <c r="O102" s="350"/>
      <c r="P102" s="638"/>
      <c r="Q102" s="639"/>
      <c r="R102" s="639"/>
      <c r="S102" s="640"/>
      <c r="T102" s="133"/>
    </row>
    <row r="103" spans="1:20" ht="6.95" customHeight="1">
      <c r="A103" s="133"/>
      <c r="B103" s="198"/>
      <c r="C103" s="198"/>
      <c r="D103" s="198"/>
      <c r="E103" s="198"/>
      <c r="F103" s="198"/>
      <c r="G103" s="198"/>
      <c r="H103" s="198"/>
      <c r="I103" s="198"/>
      <c r="J103" s="198"/>
      <c r="K103" s="198"/>
      <c r="L103" s="198"/>
      <c r="M103" s="198"/>
      <c r="N103" s="198"/>
      <c r="O103" s="198"/>
      <c r="P103" s="198"/>
      <c r="Q103" s="198"/>
      <c r="R103" s="198"/>
      <c r="S103" s="198"/>
      <c r="T103" s="133"/>
    </row>
    <row r="104" spans="1:20" ht="29.25" customHeight="1">
      <c r="A104" s="133"/>
      <c r="B104" s="397" t="str">
        <f>VLOOKUP(B105,TranslationTable,3,FALSE)</f>
        <v>本产品是否含有任何食物过敏原，如牛奶、鸡蛋、鱼、甲壳类贝类、坚果、花生、小麦、大豆？</v>
      </c>
      <c r="C104" s="397"/>
      <c r="D104" s="397"/>
      <c r="E104" s="397"/>
      <c r="F104" s="397"/>
      <c r="G104" s="397"/>
      <c r="H104" s="397"/>
      <c r="I104" s="397"/>
      <c r="J104" s="397"/>
      <c r="K104" s="397"/>
      <c r="L104" s="397"/>
      <c r="M104" s="397"/>
      <c r="N104" s="397"/>
      <c r="O104" s="397"/>
      <c r="P104" s="635" t="s">
        <v>1345</v>
      </c>
      <c r="Q104" s="636"/>
      <c r="R104" s="636"/>
      <c r="S104" s="637"/>
      <c r="T104" s="133"/>
    </row>
    <row r="105" spans="1:20" ht="29.25" hidden="1" customHeight="1">
      <c r="A105" s="133"/>
      <c r="B105" s="192" t="s">
        <v>3673</v>
      </c>
      <c r="C105" s="192"/>
      <c r="D105" s="192"/>
      <c r="E105" s="192"/>
      <c r="F105" s="192"/>
      <c r="G105" s="192"/>
      <c r="H105" s="192"/>
      <c r="I105" s="192"/>
      <c r="J105" s="192"/>
      <c r="K105" s="192"/>
      <c r="L105" s="192"/>
      <c r="M105" s="192"/>
      <c r="N105" s="192"/>
      <c r="O105" s="192"/>
      <c r="P105" s="641"/>
      <c r="Q105" s="642"/>
      <c r="R105" s="642"/>
      <c r="S105" s="643"/>
      <c r="T105" s="133"/>
    </row>
    <row r="106" spans="1:20" ht="30" customHeight="1">
      <c r="A106" s="133"/>
      <c r="B106" s="350" t="s">
        <v>3474</v>
      </c>
      <c r="C106" s="350"/>
      <c r="D106" s="350"/>
      <c r="E106" s="350"/>
      <c r="F106" s="350"/>
      <c r="G106" s="350"/>
      <c r="H106" s="350"/>
      <c r="I106" s="350"/>
      <c r="J106" s="350"/>
      <c r="K106" s="350"/>
      <c r="L106" s="350"/>
      <c r="M106" s="350"/>
      <c r="N106" s="350"/>
      <c r="O106" s="350"/>
      <c r="P106" s="638"/>
      <c r="Q106" s="639"/>
      <c r="R106" s="639"/>
      <c r="S106" s="640"/>
      <c r="T106" s="133"/>
    </row>
    <row r="107" spans="1:20">
      <c r="A107" s="133"/>
      <c r="B107" s="133"/>
      <c r="C107" s="133"/>
      <c r="D107" s="306"/>
      <c r="E107" s="306"/>
      <c r="F107" s="306"/>
      <c r="G107" s="306"/>
      <c r="H107" s="308"/>
      <c r="I107" s="308"/>
      <c r="J107" s="308"/>
      <c r="K107" s="308"/>
      <c r="L107" s="308"/>
      <c r="M107" s="307"/>
      <c r="N107" s="307"/>
      <c r="O107" s="307"/>
      <c r="P107" s="307"/>
      <c r="Q107" s="133"/>
      <c r="R107" s="133"/>
      <c r="S107" s="133"/>
      <c r="T107" s="133"/>
    </row>
    <row r="108" spans="1:20">
      <c r="A108" s="133"/>
      <c r="B108" s="133"/>
      <c r="C108" s="196" t="str">
        <f>VLOOKUP(C109,TranslationTable,3,FALSE)</f>
        <v>如果是，请在以下具体说明成分和数量：</v>
      </c>
      <c r="D108" s="306"/>
      <c r="E108" s="306"/>
      <c r="F108" s="306"/>
      <c r="G108" s="306"/>
      <c r="H108" s="308"/>
      <c r="I108" s="308"/>
      <c r="J108" s="308"/>
      <c r="K108" s="308"/>
      <c r="L108" s="308"/>
      <c r="M108" s="307"/>
      <c r="N108" s="307"/>
      <c r="O108" s="307"/>
      <c r="P108" s="307"/>
      <c r="Q108" s="133"/>
      <c r="R108" s="133"/>
      <c r="S108" s="133"/>
      <c r="T108" s="133"/>
    </row>
    <row r="109" spans="1:20" ht="15" thickBot="1">
      <c r="A109" s="133"/>
      <c r="B109" s="133"/>
      <c r="C109" s="131" t="s">
        <v>3475</v>
      </c>
      <c r="D109" s="306"/>
      <c r="E109" s="306"/>
      <c r="F109" s="306"/>
      <c r="G109" s="306"/>
      <c r="H109" s="308"/>
      <c r="I109" s="308"/>
      <c r="J109" s="308"/>
      <c r="K109" s="308"/>
      <c r="L109" s="308"/>
      <c r="M109" s="307"/>
      <c r="N109" s="307"/>
      <c r="O109" s="307"/>
      <c r="P109" s="307"/>
      <c r="Q109" s="133"/>
      <c r="R109" s="133"/>
      <c r="S109" s="133"/>
      <c r="T109" s="133"/>
    </row>
    <row r="110" spans="1:20">
      <c r="A110" s="133"/>
      <c r="B110" s="133"/>
      <c r="C110" s="683" t="str">
        <f>VLOOKUP(C111,TranslationTable,3,FALSE)</f>
        <v>成分</v>
      </c>
      <c r="D110" s="681"/>
      <c r="E110" s="681"/>
      <c r="F110" s="681"/>
      <c r="G110" s="681"/>
      <c r="H110" s="681"/>
      <c r="I110" s="681"/>
      <c r="J110" s="681"/>
      <c r="K110" s="681"/>
      <c r="L110" s="681"/>
      <c r="M110" s="681"/>
      <c r="N110" s="681"/>
      <c r="O110" s="684"/>
      <c r="P110" s="680" t="str">
        <f>VLOOKUP(P111,TranslationTable,3,FALSE)</f>
        <v>产品中的数量</v>
      </c>
      <c r="Q110" s="681"/>
      <c r="R110" s="681"/>
      <c r="S110" s="682"/>
      <c r="T110" s="133"/>
    </row>
    <row r="111" spans="1:20">
      <c r="A111" s="133"/>
      <c r="B111" s="133"/>
      <c r="C111" s="685" t="s">
        <v>3476</v>
      </c>
      <c r="D111" s="678"/>
      <c r="E111" s="678"/>
      <c r="F111" s="678"/>
      <c r="G111" s="678"/>
      <c r="H111" s="678"/>
      <c r="I111" s="678"/>
      <c r="J111" s="678"/>
      <c r="K111" s="678"/>
      <c r="L111" s="678"/>
      <c r="M111" s="678"/>
      <c r="N111" s="678"/>
      <c r="O111" s="686"/>
      <c r="P111" s="677" t="s">
        <v>3477</v>
      </c>
      <c r="Q111" s="678"/>
      <c r="R111" s="678"/>
      <c r="S111" s="679"/>
      <c r="T111" s="133"/>
    </row>
    <row r="112" spans="1:20">
      <c r="A112" s="133"/>
      <c r="B112" s="133"/>
      <c r="C112" s="687"/>
      <c r="D112" s="669"/>
      <c r="E112" s="669"/>
      <c r="F112" s="669"/>
      <c r="G112" s="669"/>
      <c r="H112" s="669"/>
      <c r="I112" s="669"/>
      <c r="J112" s="669"/>
      <c r="K112" s="669"/>
      <c r="L112" s="669"/>
      <c r="M112" s="669"/>
      <c r="N112" s="669"/>
      <c r="O112" s="688"/>
      <c r="P112" s="668"/>
      <c r="Q112" s="669"/>
      <c r="R112" s="669"/>
      <c r="S112" s="670"/>
      <c r="T112" s="133"/>
    </row>
    <row r="113" spans="1:20">
      <c r="A113" s="133"/>
      <c r="B113" s="133"/>
      <c r="C113" s="689"/>
      <c r="D113" s="672"/>
      <c r="E113" s="672"/>
      <c r="F113" s="672"/>
      <c r="G113" s="672"/>
      <c r="H113" s="672"/>
      <c r="I113" s="672"/>
      <c r="J113" s="672"/>
      <c r="K113" s="672"/>
      <c r="L113" s="672"/>
      <c r="M113" s="672"/>
      <c r="N113" s="672"/>
      <c r="O113" s="690"/>
      <c r="P113" s="671"/>
      <c r="Q113" s="672"/>
      <c r="R113" s="672"/>
      <c r="S113" s="673"/>
      <c r="T113" s="133"/>
    </row>
    <row r="114" spans="1:20">
      <c r="A114" s="133"/>
      <c r="B114" s="133"/>
      <c r="C114" s="687"/>
      <c r="D114" s="669"/>
      <c r="E114" s="669"/>
      <c r="F114" s="669"/>
      <c r="G114" s="669"/>
      <c r="H114" s="669"/>
      <c r="I114" s="669"/>
      <c r="J114" s="669"/>
      <c r="K114" s="669"/>
      <c r="L114" s="669"/>
      <c r="M114" s="669"/>
      <c r="N114" s="669"/>
      <c r="O114" s="688"/>
      <c r="P114" s="668"/>
      <c r="Q114" s="669"/>
      <c r="R114" s="669"/>
      <c r="S114" s="670"/>
      <c r="T114" s="133"/>
    </row>
    <row r="115" spans="1:20">
      <c r="A115" s="133"/>
      <c r="B115" s="133"/>
      <c r="C115" s="689"/>
      <c r="D115" s="672"/>
      <c r="E115" s="672"/>
      <c r="F115" s="672"/>
      <c r="G115" s="672"/>
      <c r="H115" s="672"/>
      <c r="I115" s="672"/>
      <c r="J115" s="672"/>
      <c r="K115" s="672"/>
      <c r="L115" s="672"/>
      <c r="M115" s="672"/>
      <c r="N115" s="672"/>
      <c r="O115" s="690"/>
      <c r="P115" s="671"/>
      <c r="Q115" s="672"/>
      <c r="R115" s="672"/>
      <c r="S115" s="673"/>
      <c r="T115" s="133"/>
    </row>
    <row r="116" spans="1:20">
      <c r="A116" s="133"/>
      <c r="B116" s="133"/>
      <c r="C116" s="687"/>
      <c r="D116" s="669"/>
      <c r="E116" s="669"/>
      <c r="F116" s="669"/>
      <c r="G116" s="669"/>
      <c r="H116" s="669"/>
      <c r="I116" s="669"/>
      <c r="J116" s="669"/>
      <c r="K116" s="669"/>
      <c r="L116" s="669"/>
      <c r="M116" s="669"/>
      <c r="N116" s="669"/>
      <c r="O116" s="688"/>
      <c r="P116" s="668"/>
      <c r="Q116" s="669"/>
      <c r="R116" s="669"/>
      <c r="S116" s="670"/>
      <c r="T116" s="133"/>
    </row>
    <row r="117" spans="1:20" ht="15" thickBot="1">
      <c r="A117" s="133"/>
      <c r="B117" s="133"/>
      <c r="C117" s="691"/>
      <c r="D117" s="675"/>
      <c r="E117" s="675"/>
      <c r="F117" s="675"/>
      <c r="G117" s="675"/>
      <c r="H117" s="675"/>
      <c r="I117" s="675"/>
      <c r="J117" s="675"/>
      <c r="K117" s="675"/>
      <c r="L117" s="675"/>
      <c r="M117" s="675"/>
      <c r="N117" s="675"/>
      <c r="O117" s="692"/>
      <c r="P117" s="674"/>
      <c r="Q117" s="675"/>
      <c r="R117" s="675"/>
      <c r="S117" s="676"/>
      <c r="T117" s="133"/>
    </row>
    <row r="118" spans="1:20" ht="6.95" customHeight="1">
      <c r="A118" s="133"/>
      <c r="B118" s="133"/>
      <c r="C118" s="133"/>
      <c r="D118" s="306"/>
      <c r="E118" s="306"/>
      <c r="F118" s="306"/>
      <c r="G118" s="306"/>
      <c r="H118" s="308"/>
      <c r="I118" s="308"/>
      <c r="J118" s="308"/>
      <c r="K118" s="308"/>
      <c r="L118" s="308"/>
      <c r="M118" s="307"/>
      <c r="N118" s="307"/>
      <c r="O118" s="307"/>
      <c r="P118" s="307"/>
      <c r="Q118" s="133"/>
      <c r="R118" s="133"/>
      <c r="S118" s="133"/>
      <c r="T118" s="133"/>
    </row>
    <row r="119" spans="1:20" ht="20.100000000000001" customHeight="1">
      <c r="A119" s="133"/>
      <c r="B119" s="397" t="str">
        <f>VLOOKUP(B120,TranslationTable,3,FALSE)</f>
        <v>本产品是否含有其他过敏原，如乳胶、松香等？</v>
      </c>
      <c r="C119" s="397"/>
      <c r="D119" s="397"/>
      <c r="E119" s="397"/>
      <c r="F119" s="397"/>
      <c r="G119" s="397"/>
      <c r="H119" s="397"/>
      <c r="I119" s="397"/>
      <c r="J119" s="397"/>
      <c r="K119" s="397"/>
      <c r="L119" s="397"/>
      <c r="M119" s="397"/>
      <c r="N119" s="397"/>
      <c r="O119" s="397"/>
      <c r="P119" s="635" t="s">
        <v>1345</v>
      </c>
      <c r="Q119" s="636"/>
      <c r="R119" s="636"/>
      <c r="S119" s="637"/>
      <c r="T119" s="133"/>
    </row>
    <row r="120" spans="1:20" ht="30" customHeight="1">
      <c r="A120" s="133"/>
      <c r="B120" s="350" t="s">
        <v>3478</v>
      </c>
      <c r="C120" s="350"/>
      <c r="D120" s="350"/>
      <c r="E120" s="350"/>
      <c r="F120" s="350"/>
      <c r="G120" s="350"/>
      <c r="H120" s="350"/>
      <c r="I120" s="350"/>
      <c r="J120" s="350"/>
      <c r="K120" s="350"/>
      <c r="L120" s="350"/>
      <c r="M120" s="350"/>
      <c r="N120" s="350"/>
      <c r="O120" s="350"/>
      <c r="P120" s="638"/>
      <c r="Q120" s="639"/>
      <c r="R120" s="639"/>
      <c r="S120" s="640"/>
      <c r="T120" s="133"/>
    </row>
    <row r="121" spans="1:20" ht="6.95" customHeight="1">
      <c r="A121" s="133"/>
      <c r="B121" s="133"/>
      <c r="C121" s="133"/>
      <c r="D121" s="306"/>
      <c r="E121" s="306"/>
      <c r="F121" s="306"/>
      <c r="G121" s="306"/>
      <c r="H121" s="308"/>
      <c r="I121" s="308"/>
      <c r="J121" s="308"/>
      <c r="K121" s="308"/>
      <c r="L121" s="308"/>
      <c r="M121" s="307"/>
      <c r="N121" s="307"/>
      <c r="O121" s="307"/>
      <c r="P121" s="307"/>
      <c r="Q121" s="133"/>
      <c r="R121" s="133"/>
      <c r="S121" s="133"/>
      <c r="T121" s="133"/>
    </row>
    <row r="122" spans="1:20">
      <c r="A122" s="133"/>
      <c r="B122" s="133"/>
      <c r="C122" s="196" t="str">
        <f>VLOOKUP(C123,TranslationTable,3,FALSE)</f>
        <v>如果是，请在以下具体说明成分和数量：</v>
      </c>
      <c r="D122" s="306"/>
      <c r="E122" s="306"/>
      <c r="F122" s="306"/>
      <c r="G122" s="306"/>
      <c r="H122" s="308"/>
      <c r="I122" s="308"/>
      <c r="J122" s="308"/>
      <c r="K122" s="308"/>
      <c r="L122" s="308"/>
      <c r="M122" s="307"/>
      <c r="N122" s="307"/>
      <c r="O122" s="307"/>
      <c r="P122" s="307"/>
      <c r="Q122" s="133"/>
      <c r="R122" s="133"/>
      <c r="S122" s="133"/>
      <c r="T122" s="133"/>
    </row>
    <row r="123" spans="1:20" ht="15" thickBot="1">
      <c r="A123" s="133"/>
      <c r="B123" s="133"/>
      <c r="C123" s="131" t="s">
        <v>3475</v>
      </c>
      <c r="D123" s="306"/>
      <c r="E123" s="306"/>
      <c r="F123" s="306"/>
      <c r="G123" s="306"/>
      <c r="H123" s="308"/>
      <c r="I123" s="308"/>
      <c r="J123" s="308"/>
      <c r="K123" s="308"/>
      <c r="L123" s="308"/>
      <c r="M123" s="307"/>
      <c r="N123" s="307"/>
      <c r="O123" s="307"/>
      <c r="P123" s="307"/>
      <c r="Q123" s="133"/>
      <c r="R123" s="133"/>
      <c r="S123" s="133"/>
      <c r="T123" s="133"/>
    </row>
    <row r="124" spans="1:20">
      <c r="A124" s="133"/>
      <c r="B124" s="133"/>
      <c r="C124" s="683" t="str">
        <f>VLOOKUP(C125,TranslationTable,3,FALSE)</f>
        <v>成分</v>
      </c>
      <c r="D124" s="681"/>
      <c r="E124" s="681"/>
      <c r="F124" s="681"/>
      <c r="G124" s="681"/>
      <c r="H124" s="681"/>
      <c r="I124" s="681"/>
      <c r="J124" s="681"/>
      <c r="K124" s="681"/>
      <c r="L124" s="681"/>
      <c r="M124" s="681"/>
      <c r="N124" s="681"/>
      <c r="O124" s="684"/>
      <c r="P124" s="680" t="str">
        <f>VLOOKUP(P125,TranslationTable,3,FALSE)</f>
        <v>产品中的数量</v>
      </c>
      <c r="Q124" s="681"/>
      <c r="R124" s="681"/>
      <c r="S124" s="682"/>
      <c r="T124" s="133"/>
    </row>
    <row r="125" spans="1:20">
      <c r="A125" s="133"/>
      <c r="B125" s="133"/>
      <c r="C125" s="685" t="s">
        <v>3476</v>
      </c>
      <c r="D125" s="678"/>
      <c r="E125" s="678"/>
      <c r="F125" s="678"/>
      <c r="G125" s="678"/>
      <c r="H125" s="678"/>
      <c r="I125" s="678"/>
      <c r="J125" s="678"/>
      <c r="K125" s="678"/>
      <c r="L125" s="678"/>
      <c r="M125" s="678"/>
      <c r="N125" s="678"/>
      <c r="O125" s="686"/>
      <c r="P125" s="677" t="s">
        <v>3477</v>
      </c>
      <c r="Q125" s="678"/>
      <c r="R125" s="678"/>
      <c r="S125" s="679"/>
      <c r="T125" s="133"/>
    </row>
    <row r="126" spans="1:20">
      <c r="A126" s="133"/>
      <c r="B126" s="133"/>
      <c r="C126" s="687"/>
      <c r="D126" s="669"/>
      <c r="E126" s="669"/>
      <c r="F126" s="669"/>
      <c r="G126" s="669"/>
      <c r="H126" s="669"/>
      <c r="I126" s="669"/>
      <c r="J126" s="669"/>
      <c r="K126" s="669"/>
      <c r="L126" s="669"/>
      <c r="M126" s="669"/>
      <c r="N126" s="669"/>
      <c r="O126" s="688"/>
      <c r="P126" s="693"/>
      <c r="Q126" s="694"/>
      <c r="R126" s="694"/>
      <c r="S126" s="695"/>
      <c r="T126" s="133"/>
    </row>
    <row r="127" spans="1:20">
      <c r="A127" s="133"/>
      <c r="B127" s="133"/>
      <c r="C127" s="689"/>
      <c r="D127" s="672"/>
      <c r="E127" s="672"/>
      <c r="F127" s="672"/>
      <c r="G127" s="672"/>
      <c r="H127" s="672"/>
      <c r="I127" s="672"/>
      <c r="J127" s="672"/>
      <c r="K127" s="672"/>
      <c r="L127" s="672"/>
      <c r="M127" s="672"/>
      <c r="N127" s="672"/>
      <c r="O127" s="690"/>
      <c r="P127" s="696"/>
      <c r="Q127" s="697"/>
      <c r="R127" s="697"/>
      <c r="S127" s="698"/>
      <c r="T127" s="133"/>
    </row>
    <row r="128" spans="1:20">
      <c r="A128" s="133"/>
      <c r="B128" s="133"/>
      <c r="C128" s="687"/>
      <c r="D128" s="669"/>
      <c r="E128" s="669"/>
      <c r="F128" s="669"/>
      <c r="G128" s="669"/>
      <c r="H128" s="669"/>
      <c r="I128" s="669"/>
      <c r="J128" s="669"/>
      <c r="K128" s="669"/>
      <c r="L128" s="669"/>
      <c r="M128" s="669"/>
      <c r="N128" s="669"/>
      <c r="O128" s="688"/>
      <c r="P128" s="693"/>
      <c r="Q128" s="694"/>
      <c r="R128" s="694"/>
      <c r="S128" s="695"/>
      <c r="T128" s="133"/>
    </row>
    <row r="129" spans="1:20">
      <c r="A129" s="133"/>
      <c r="B129" s="133"/>
      <c r="C129" s="689"/>
      <c r="D129" s="672"/>
      <c r="E129" s="672"/>
      <c r="F129" s="672"/>
      <c r="G129" s="672"/>
      <c r="H129" s="672"/>
      <c r="I129" s="672"/>
      <c r="J129" s="672"/>
      <c r="K129" s="672"/>
      <c r="L129" s="672"/>
      <c r="M129" s="672"/>
      <c r="N129" s="672"/>
      <c r="O129" s="690"/>
      <c r="P129" s="696"/>
      <c r="Q129" s="697"/>
      <c r="R129" s="697"/>
      <c r="S129" s="698"/>
      <c r="T129" s="133"/>
    </row>
    <row r="130" spans="1:20">
      <c r="A130" s="133"/>
      <c r="B130" s="133"/>
      <c r="C130" s="687"/>
      <c r="D130" s="669"/>
      <c r="E130" s="669"/>
      <c r="F130" s="669"/>
      <c r="G130" s="669"/>
      <c r="H130" s="669"/>
      <c r="I130" s="669"/>
      <c r="J130" s="669"/>
      <c r="K130" s="669"/>
      <c r="L130" s="669"/>
      <c r="M130" s="669"/>
      <c r="N130" s="669"/>
      <c r="O130" s="688"/>
      <c r="P130" s="693"/>
      <c r="Q130" s="694"/>
      <c r="R130" s="694"/>
      <c r="S130" s="695"/>
      <c r="T130" s="133"/>
    </row>
    <row r="131" spans="1:20" ht="15" thickBot="1">
      <c r="A131" s="133"/>
      <c r="B131" s="133"/>
      <c r="C131" s="691"/>
      <c r="D131" s="675"/>
      <c r="E131" s="675"/>
      <c r="F131" s="675"/>
      <c r="G131" s="675"/>
      <c r="H131" s="675"/>
      <c r="I131" s="675"/>
      <c r="J131" s="675"/>
      <c r="K131" s="675"/>
      <c r="L131" s="675"/>
      <c r="M131" s="675"/>
      <c r="N131" s="675"/>
      <c r="O131" s="692"/>
      <c r="P131" s="699"/>
      <c r="Q131" s="700"/>
      <c r="R131" s="700"/>
      <c r="S131" s="701"/>
      <c r="T131" s="133"/>
    </row>
    <row r="132" spans="1:20">
      <c r="A132" s="133"/>
      <c r="B132" s="133"/>
      <c r="C132" s="133"/>
      <c r="D132" s="306"/>
      <c r="E132" s="306"/>
      <c r="F132" s="306"/>
      <c r="G132" s="306"/>
      <c r="H132" s="308"/>
      <c r="I132" s="308"/>
      <c r="J132" s="308"/>
      <c r="K132" s="308"/>
      <c r="L132" s="308"/>
      <c r="M132" s="307"/>
      <c r="N132" s="307"/>
      <c r="O132" s="307"/>
      <c r="P132" s="307"/>
      <c r="Q132" s="133"/>
      <c r="R132" s="133"/>
      <c r="S132" s="133"/>
      <c r="T132" s="133"/>
    </row>
    <row r="133" spans="1:20">
      <c r="A133" s="286" t="str">
        <f>VLOOKUP(A134,TranslationTable,3,FALSE)</f>
        <v>5. 冲突矿物</v>
      </c>
      <c r="B133" s="287"/>
      <c r="C133" s="287"/>
      <c r="D133" s="287"/>
      <c r="E133" s="287"/>
      <c r="F133" s="287"/>
      <c r="G133" s="287"/>
      <c r="H133" s="287"/>
      <c r="I133" s="287"/>
      <c r="J133" s="287"/>
      <c r="K133" s="287"/>
      <c r="L133" s="287"/>
      <c r="M133" s="287"/>
      <c r="N133" s="287"/>
      <c r="O133" s="287"/>
      <c r="P133" s="287"/>
      <c r="Q133" s="287"/>
      <c r="R133" s="287"/>
      <c r="S133" s="287"/>
      <c r="T133" s="287"/>
    </row>
    <row r="134" spans="1:20">
      <c r="A134" s="288" t="s">
        <v>3479</v>
      </c>
      <c r="B134" s="289"/>
      <c r="C134" s="289"/>
      <c r="D134" s="289"/>
      <c r="E134" s="287"/>
      <c r="F134" s="287"/>
      <c r="G134" s="287"/>
      <c r="H134" s="287"/>
      <c r="I134" s="287"/>
      <c r="J134" s="287"/>
      <c r="K134" s="287"/>
      <c r="L134" s="287"/>
      <c r="M134" s="287"/>
      <c r="N134" s="287"/>
      <c r="O134" s="287"/>
      <c r="P134" s="287"/>
      <c r="Q134" s="287"/>
      <c r="R134" s="287"/>
      <c r="S134" s="287"/>
      <c r="T134" s="287"/>
    </row>
    <row r="135" spans="1:20">
      <c r="A135" s="133"/>
      <c r="B135" s="133"/>
      <c r="C135" s="133"/>
      <c r="D135" s="306"/>
      <c r="E135" s="306"/>
      <c r="F135" s="306"/>
      <c r="G135" s="306"/>
      <c r="H135" s="308"/>
      <c r="I135" s="308"/>
      <c r="J135" s="308"/>
      <c r="K135" s="308"/>
      <c r="L135" s="308"/>
      <c r="M135" s="307"/>
      <c r="N135" s="307"/>
      <c r="O135" s="307"/>
      <c r="P135" s="307"/>
      <c r="Q135" s="133"/>
      <c r="R135" s="133"/>
      <c r="S135" s="133"/>
      <c r="T135" s="133"/>
    </row>
    <row r="136" spans="1:20" ht="20.100000000000001" customHeight="1">
      <c r="A136" s="133"/>
      <c r="B136" s="397" t="str">
        <f>VLOOKUP(B137,TranslationTable,3,FALSE)</f>
        <v>本产品是否含有冲突矿物或其衍生物（锡、钽、钨、金）？</v>
      </c>
      <c r="C136" s="397"/>
      <c r="D136" s="397"/>
      <c r="E136" s="397"/>
      <c r="F136" s="397"/>
      <c r="G136" s="397"/>
      <c r="H136" s="397"/>
      <c r="I136" s="397"/>
      <c r="J136" s="397"/>
      <c r="K136" s="397"/>
      <c r="L136" s="397"/>
      <c r="M136" s="397"/>
      <c r="N136" s="397"/>
      <c r="O136" s="397"/>
      <c r="P136" s="635" t="s">
        <v>1345</v>
      </c>
      <c r="Q136" s="636"/>
      <c r="R136" s="636"/>
      <c r="S136" s="637"/>
      <c r="T136" s="133"/>
    </row>
    <row r="137" spans="1:20" ht="30" hidden="1" customHeight="1">
      <c r="A137" s="133"/>
      <c r="B137" s="192" t="s">
        <v>3674</v>
      </c>
      <c r="C137" s="192"/>
      <c r="D137" s="192"/>
      <c r="E137" s="192"/>
      <c r="F137" s="192"/>
      <c r="G137" s="192"/>
      <c r="H137" s="192"/>
      <c r="I137" s="192"/>
      <c r="J137" s="192"/>
      <c r="K137" s="192"/>
      <c r="L137" s="192"/>
      <c r="M137" s="192"/>
      <c r="N137" s="192"/>
      <c r="O137" s="192"/>
      <c r="P137" s="641"/>
      <c r="Q137" s="642"/>
      <c r="R137" s="642"/>
      <c r="S137" s="643"/>
      <c r="T137" s="133"/>
    </row>
    <row r="138" spans="1:20" ht="30" customHeight="1">
      <c r="A138" s="133"/>
      <c r="B138" s="350" t="s">
        <v>3480</v>
      </c>
      <c r="C138" s="350"/>
      <c r="D138" s="350"/>
      <c r="E138" s="350"/>
      <c r="F138" s="350"/>
      <c r="G138" s="350"/>
      <c r="H138" s="350"/>
      <c r="I138" s="350"/>
      <c r="J138" s="350"/>
      <c r="K138" s="350"/>
      <c r="L138" s="350"/>
      <c r="M138" s="350"/>
      <c r="N138" s="350"/>
      <c r="O138" s="350"/>
      <c r="P138" s="638"/>
      <c r="Q138" s="639"/>
      <c r="R138" s="639"/>
      <c r="S138" s="640"/>
      <c r="T138" s="133"/>
    </row>
    <row r="139" spans="1:20">
      <c r="A139" s="133"/>
      <c r="B139" s="133"/>
      <c r="C139" s="133"/>
      <c r="D139" s="306"/>
      <c r="E139" s="306"/>
      <c r="F139" s="306"/>
      <c r="G139" s="306"/>
      <c r="H139" s="308"/>
      <c r="I139" s="308"/>
      <c r="J139" s="308"/>
      <c r="K139" s="308"/>
      <c r="L139" s="308"/>
      <c r="M139" s="307"/>
      <c r="N139" s="307"/>
      <c r="O139" s="307"/>
      <c r="P139" s="307"/>
      <c r="Q139" s="133"/>
      <c r="R139" s="133"/>
      <c r="S139" s="133"/>
      <c r="T139" s="133"/>
    </row>
    <row r="140" spans="1:20" ht="30" customHeight="1">
      <c r="A140" s="133"/>
      <c r="B140" s="397" t="str">
        <f>VLOOKUP(B141,TranslationTable,3,FALSE)</f>
        <v>如果是，此产品是否按照《多德-弗兰克华尔街改革和消费者保护法》第 1502 条的定义“DRC 无冲突”？</v>
      </c>
      <c r="C140" s="397"/>
      <c r="D140" s="397"/>
      <c r="E140" s="397"/>
      <c r="F140" s="397"/>
      <c r="G140" s="397"/>
      <c r="H140" s="397"/>
      <c r="I140" s="397"/>
      <c r="J140" s="397"/>
      <c r="K140" s="397"/>
      <c r="L140" s="397"/>
      <c r="M140" s="397"/>
      <c r="N140" s="397"/>
      <c r="O140" s="397"/>
      <c r="P140" s="635" t="s">
        <v>1345</v>
      </c>
      <c r="Q140" s="636"/>
      <c r="R140" s="636"/>
      <c r="S140" s="637"/>
      <c r="T140" s="133"/>
    </row>
    <row r="141" spans="1:20" ht="30" customHeight="1">
      <c r="A141" s="133"/>
      <c r="B141" s="350" t="s">
        <v>3481</v>
      </c>
      <c r="C141" s="350"/>
      <c r="D141" s="350"/>
      <c r="E141" s="350"/>
      <c r="F141" s="350"/>
      <c r="G141" s="350"/>
      <c r="H141" s="350"/>
      <c r="I141" s="350"/>
      <c r="J141" s="350"/>
      <c r="K141" s="350"/>
      <c r="L141" s="350"/>
      <c r="M141" s="350"/>
      <c r="N141" s="350"/>
      <c r="O141" s="350"/>
      <c r="P141" s="638"/>
      <c r="Q141" s="639"/>
      <c r="R141" s="639"/>
      <c r="S141" s="640"/>
      <c r="T141" s="133"/>
    </row>
    <row r="142" spans="1:20">
      <c r="A142" s="133"/>
      <c r="B142" s="133"/>
      <c r="C142" s="133"/>
      <c r="D142" s="133"/>
      <c r="E142" s="133"/>
      <c r="F142" s="133"/>
      <c r="G142" s="133"/>
      <c r="H142" s="133"/>
      <c r="I142" s="133"/>
      <c r="J142" s="133"/>
      <c r="K142" s="133"/>
      <c r="L142" s="133"/>
      <c r="M142" s="133"/>
      <c r="N142" s="133"/>
      <c r="O142" s="133"/>
      <c r="P142" s="133"/>
      <c r="Q142" s="133"/>
      <c r="R142" s="133"/>
      <c r="S142" s="133"/>
      <c r="T142" s="133"/>
    </row>
    <row r="143" spans="1:20">
      <c r="B143" s="309"/>
      <c r="S143" s="309"/>
    </row>
  </sheetData>
  <sheetProtection algorithmName="SHA-512" hashValue="2gSMab6opUWz/5KmeVbsvoqIVqdKt+cFg9NPX4ZUlF+LKNRJktMy8mIca6x8WQP4HxD81i/TNN3UHuuMcbB5Nw==" saltValue="7ibJGH/d8h8qjhSh8saGvQ==" spinCount="100000" sheet="1" objects="1" scenarios="1"/>
  <mergeCells count="177">
    <mergeCell ref="D98:G98"/>
    <mergeCell ref="H98:L98"/>
    <mergeCell ref="M98:P98"/>
    <mergeCell ref="D99:G99"/>
    <mergeCell ref="H99:L99"/>
    <mergeCell ref="M99:P99"/>
    <mergeCell ref="A36:D36"/>
    <mergeCell ref="E36:H37"/>
    <mergeCell ref="I36:M37"/>
    <mergeCell ref="N36:T37"/>
    <mergeCell ref="A37:D37"/>
    <mergeCell ref="H97:L97"/>
    <mergeCell ref="D95:G95"/>
    <mergeCell ref="D96:G96"/>
    <mergeCell ref="D97:G97"/>
    <mergeCell ref="B90:S90"/>
    <mergeCell ref="B136:O136"/>
    <mergeCell ref="P136:S138"/>
    <mergeCell ref="B138:O138"/>
    <mergeCell ref="B140:O140"/>
    <mergeCell ref="P140:S141"/>
    <mergeCell ref="B141:O141"/>
    <mergeCell ref="C127:O127"/>
    <mergeCell ref="P127:S127"/>
    <mergeCell ref="C128:O128"/>
    <mergeCell ref="P128:S128"/>
    <mergeCell ref="C129:O129"/>
    <mergeCell ref="P129:S129"/>
    <mergeCell ref="C130:O130"/>
    <mergeCell ref="P130:S130"/>
    <mergeCell ref="C131:O131"/>
    <mergeCell ref="P131:S131"/>
    <mergeCell ref="B119:O119"/>
    <mergeCell ref="P119:S120"/>
    <mergeCell ref="B120:O120"/>
    <mergeCell ref="C124:O124"/>
    <mergeCell ref="P124:S124"/>
    <mergeCell ref="C125:O125"/>
    <mergeCell ref="P125:S125"/>
    <mergeCell ref="C126:O126"/>
    <mergeCell ref="P126:S126"/>
    <mergeCell ref="P112:S112"/>
    <mergeCell ref="P114:S114"/>
    <mergeCell ref="P116:S116"/>
    <mergeCell ref="P113:S113"/>
    <mergeCell ref="P115:S115"/>
    <mergeCell ref="P117:S117"/>
    <mergeCell ref="P111:S111"/>
    <mergeCell ref="P110:S110"/>
    <mergeCell ref="C110:O110"/>
    <mergeCell ref="C111:O111"/>
    <mergeCell ref="C112:O112"/>
    <mergeCell ref="C114:O114"/>
    <mergeCell ref="C116:O116"/>
    <mergeCell ref="C113:O113"/>
    <mergeCell ref="C115:O115"/>
    <mergeCell ref="C117:O117"/>
    <mergeCell ref="B101:O101"/>
    <mergeCell ref="B102:O102"/>
    <mergeCell ref="P101:S102"/>
    <mergeCell ref="B106:O106"/>
    <mergeCell ref="B104:O104"/>
    <mergeCell ref="P104:S106"/>
    <mergeCell ref="N79:S79"/>
    <mergeCell ref="N80:S80"/>
    <mergeCell ref="N81:S81"/>
    <mergeCell ref="N82:S82"/>
    <mergeCell ref="D79:H79"/>
    <mergeCell ref="D80:H80"/>
    <mergeCell ref="D81:H81"/>
    <mergeCell ref="D82:H82"/>
    <mergeCell ref="I79:M79"/>
    <mergeCell ref="I80:M80"/>
    <mergeCell ref="I81:M81"/>
    <mergeCell ref="I82:M82"/>
    <mergeCell ref="P87:S87"/>
    <mergeCell ref="M95:P95"/>
    <mergeCell ref="M96:P96"/>
    <mergeCell ref="M97:P97"/>
    <mergeCell ref="H95:L95"/>
    <mergeCell ref="H96:L96"/>
    <mergeCell ref="I32:M33"/>
    <mergeCell ref="B59:T59"/>
    <mergeCell ref="B61:T61"/>
    <mergeCell ref="B72:O72"/>
    <mergeCell ref="B70:O70"/>
    <mergeCell ref="P70:S70"/>
    <mergeCell ref="B51:K51"/>
    <mergeCell ref="B53:K53"/>
    <mergeCell ref="B50:K50"/>
    <mergeCell ref="B52:K52"/>
    <mergeCell ref="B54:K54"/>
    <mergeCell ref="B63:S65"/>
    <mergeCell ref="N32:T33"/>
    <mergeCell ref="B49:K49"/>
    <mergeCell ref="A40:D40"/>
    <mergeCell ref="A41:D41"/>
    <mergeCell ref="E40:H41"/>
    <mergeCell ref="I40:M41"/>
    <mergeCell ref="N40:T41"/>
    <mergeCell ref="A34:D34"/>
    <mergeCell ref="E34:H35"/>
    <mergeCell ref="I34:M35"/>
    <mergeCell ref="N34:T35"/>
    <mergeCell ref="A35:D35"/>
    <mergeCell ref="E16:H17"/>
    <mergeCell ref="A12:D12"/>
    <mergeCell ref="A43:T43"/>
    <mergeCell ref="N16:T17"/>
    <mergeCell ref="N20:T21"/>
    <mergeCell ref="N24:T25"/>
    <mergeCell ref="N28:T29"/>
    <mergeCell ref="N38:T39"/>
    <mergeCell ref="E13:H13"/>
    <mergeCell ref="I13:M13"/>
    <mergeCell ref="I16:M17"/>
    <mergeCell ref="I20:M21"/>
    <mergeCell ref="I24:M25"/>
    <mergeCell ref="I28:M29"/>
    <mergeCell ref="I38:M39"/>
    <mergeCell ref="N14:T15"/>
    <mergeCell ref="N18:T19"/>
    <mergeCell ref="N26:T27"/>
    <mergeCell ref="N30:T31"/>
    <mergeCell ref="N22:T23"/>
    <mergeCell ref="A14:D14"/>
    <mergeCell ref="E32:H33"/>
    <mergeCell ref="A32:D32"/>
    <mergeCell ref="A33:D33"/>
    <mergeCell ref="A13:D13"/>
    <mergeCell ref="A44:T44"/>
    <mergeCell ref="L49:S50"/>
    <mergeCell ref="L51:S52"/>
    <mergeCell ref="L53:S54"/>
    <mergeCell ref="A16:D16"/>
    <mergeCell ref="A20:D20"/>
    <mergeCell ref="A24:D24"/>
    <mergeCell ref="A28:D28"/>
    <mergeCell ref="A19:D19"/>
    <mergeCell ref="A23:D23"/>
    <mergeCell ref="A27:D27"/>
    <mergeCell ref="A31:D31"/>
    <mergeCell ref="A18:D18"/>
    <mergeCell ref="A22:D22"/>
    <mergeCell ref="A26:D26"/>
    <mergeCell ref="E20:H21"/>
    <mergeCell ref="E24:H25"/>
    <mergeCell ref="E28:H29"/>
    <mergeCell ref="E38:H39"/>
    <mergeCell ref="I18:M19"/>
    <mergeCell ref="I22:M23"/>
    <mergeCell ref="I26:M27"/>
    <mergeCell ref="I30:M31"/>
    <mergeCell ref="A6:T6"/>
    <mergeCell ref="A3:P3"/>
    <mergeCell ref="A2:P2"/>
    <mergeCell ref="A4:T4"/>
    <mergeCell ref="A25:D25"/>
    <mergeCell ref="A21:D21"/>
    <mergeCell ref="A17:D17"/>
    <mergeCell ref="A29:D29"/>
    <mergeCell ref="A39:D39"/>
    <mergeCell ref="E14:H15"/>
    <mergeCell ref="E18:H19"/>
    <mergeCell ref="E22:H23"/>
    <mergeCell ref="E26:H27"/>
    <mergeCell ref="E30:H31"/>
    <mergeCell ref="A30:D30"/>
    <mergeCell ref="A38:D38"/>
    <mergeCell ref="A15:D15"/>
    <mergeCell ref="E12:H12"/>
    <mergeCell ref="A9:T9"/>
    <mergeCell ref="A10:T10"/>
    <mergeCell ref="I14:M15"/>
    <mergeCell ref="I12:M12"/>
    <mergeCell ref="N13:T13"/>
    <mergeCell ref="N12:T12"/>
  </mergeCells>
  <conditionalFormatting sqref="A4">
    <cfRule type="containsText" dxfId="16" priority="7" operator="containsText" text="January 00 1900">
      <formula>NOT(ISERROR(SEARCH("January 00 1900",A4)))</formula>
    </cfRule>
    <cfRule type="cellIs" dxfId="15" priority="8" operator="equal">
      <formula>0</formula>
    </cfRule>
  </conditionalFormatting>
  <conditionalFormatting sqref="A142">
    <cfRule type="containsText" dxfId="14" priority="5" operator="containsText" text=", , January 00 1900">
      <formula>NOT(ISERROR(SEARCH(", , January 00 1900",A142)))</formula>
    </cfRule>
  </conditionalFormatting>
  <conditionalFormatting sqref="B90:S99">
    <cfRule type="expression" dxfId="13" priority="1">
      <formula>$U$87=2</formula>
    </cfRule>
    <cfRule type="expression" dxfId="12" priority="2">
      <formula>$U$87=3</formula>
    </cfRule>
  </conditionalFormatting>
  <conditionalFormatting sqref="N22">
    <cfRule type="expression" dxfId="11" priority="4">
      <formula>$U$22=1</formula>
    </cfRule>
  </conditionalFormatting>
  <conditionalFormatting sqref="N24">
    <cfRule type="expression" dxfId="10" priority="3">
      <formula>$U$24=1</formula>
    </cfRule>
  </conditionalFormatting>
  <dataValidations count="1">
    <dataValidation type="list" allowBlank="1" showInputMessage="1" showErrorMessage="1" sqref="P71:S71" xr:uid="{00000000-0002-0000-0500-000000000000}">
      <formula1>YesNoDrop</formula1>
    </dataValidation>
  </dataValidations>
  <hyperlinks>
    <hyperlink ref="A14:D14" r:id="rId1" display="https://www.industrialchemicals.gov.au/search-inventory" xr:uid="{00000000-0004-0000-0500-000000000000}"/>
    <hyperlink ref="A16:D16" r:id="rId2" display="https://www.canada.ca/en/environment-climate-change/services/canadian-environmental-protection-act-registry.html" xr:uid="{00000000-0004-0000-0500-000001000000}"/>
    <hyperlink ref="A18:D18" r:id="rId3" display="https://www.chemradar.com/" xr:uid="{00000000-0004-0000-0500-000002000000}"/>
    <hyperlink ref="A20:D20" r:id="rId4" display="http://echa.europa.eu/web/guest/home" xr:uid="{00000000-0004-0000-0500-000003000000}"/>
    <hyperlink ref="A22:D22" r:id="rId5" display="https://www.chem-info.nite.go.jp/en/chem/chrip/chrip_search/systemTop" xr:uid="{00000000-0004-0000-0500-000004000000}"/>
    <hyperlink ref="A24:D24" r:id="rId6" display="https://en.k-reach.com/substances/search" xr:uid="{00000000-0004-0000-0500-000005000000}"/>
    <hyperlink ref="A26:D26" r:id="rId7" display="https://www.epa.govt.nz/database-search/" xr:uid="{00000000-0004-0000-0500-000006000000}"/>
    <hyperlink ref="A28:D28" r:id="rId8" display="https://chemical.emb.gov.ph/?page_id=138" xr:uid="{00000000-0004-0000-0500-000007000000}"/>
    <hyperlink ref="A30:D30" r:id="rId9" display="http://csnn.osha.gov.tw/content/home/Substance_Query_Q.aspx" xr:uid="{00000000-0004-0000-0500-000008000000}"/>
    <hyperlink ref="A38:D38" r:id="rId10" display="https://www.epa.gov/tsca-inventory" xr:uid="{00000000-0004-0000-0500-000009000000}"/>
    <hyperlink ref="A6" r:id="rId11" display="http://corporate.ppg.com/Purchasing/Raw-Material-Introduction-Process.aspx" xr:uid="{00000000-0004-0000-0500-00000A000000}"/>
    <hyperlink ref="A32:D32" r:id="rId12" display="https://www.turkreach.com.tr/" xr:uid="{00000000-0004-0000-0500-00000B000000}"/>
    <hyperlink ref="A40:D40" r:id="rId13" display="http://chemicaldata.gov.vn/cms.xc" xr:uid="{00000000-0004-0000-0500-00000C000000}"/>
    <hyperlink ref="A36:D36" r:id="rId14" display="https://www.hse.gov.uk/reach/" xr:uid="{13FB599D-14B1-4CCF-BF4A-FB6991756214}"/>
    <hyperlink ref="A6:T6" r:id="rId15" display="https://procurement.ppg.com/Raw-Material-Introduction" xr:uid="{B66FBFC1-4AF8-4698-87E3-3E6918E9B013}"/>
    <hyperlink ref="A34:D34" r:id="rId16" display="https://www.kmu.gov.ua/npas/pro-1598-051225" xr:uid="{4B207ABD-DBE0-42D4-8A3A-D5AC7C9076E2}"/>
  </hyperlinks>
  <printOptions horizontalCentered="1"/>
  <pageMargins left="0.2" right="0.2" top="0.5" bottom="0.25" header="0.3" footer="0.3"/>
  <pageSetup scale="99" fitToHeight="0" orientation="portrait" r:id="rId17"/>
  <rowBreaks count="4" manualBreakCount="4">
    <brk id="42" max="16383" man="1"/>
    <brk id="66" max="16383" man="1"/>
    <brk id="83" max="16383" man="1"/>
    <brk id="117" max="16383" man="1"/>
  </rowBreaks>
  <drawing r:id="rId18"/>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1000000}">
          <x14:formula1>
            <xm:f>Dropdowns!$D$99:$D$101</xm:f>
          </x14:formula1>
          <xm:sqref>P87:S87 P70:S70 P101 P104:P105 P119 P136:P137 P140</xm:sqref>
        </x14:dataValidation>
        <x14:dataValidation type="list" allowBlank="1" showInputMessage="1" showErrorMessage="1" xr:uid="{00000000-0002-0000-0500-000002000000}">
          <x14:formula1>
            <xm:f>Dropdowns!$D$33:$D$37</xm:f>
          </x14:formula1>
          <xm:sqref>E18:H19 E14:H15 E22:H31 E40:H41</xm:sqref>
        </x14:dataValidation>
        <x14:dataValidation type="list" allowBlank="1" showInputMessage="1" showErrorMessage="1" xr:uid="{00000000-0002-0000-0500-000003000000}">
          <x14:formula1>
            <xm:f>Dropdowns!$D$16:$D$21</xm:f>
          </x14:formula1>
          <xm:sqref>E16:H17</xm:sqref>
        </x14:dataValidation>
        <x14:dataValidation type="list" allowBlank="1" showInputMessage="1" showErrorMessage="1" xr:uid="{00000000-0002-0000-0500-000004000000}">
          <x14:formula1>
            <xm:f>Dropdowns!$D$25:$D$29</xm:f>
          </x14:formula1>
          <xm:sqref>E20:H21 E32:H33</xm:sqref>
        </x14:dataValidation>
        <x14:dataValidation type="list" allowBlank="1" showInputMessage="1" showErrorMessage="1" xr:uid="{00000000-0002-0000-0500-000005000000}">
          <x14:formula1>
            <xm:f>Dropdowns!$D$7:$D$12</xm:f>
          </x14:formula1>
          <xm:sqref>D79:H82</xm:sqref>
        </x14:dataValidation>
        <x14:dataValidation type="list" allowBlank="1" showInputMessage="1" showErrorMessage="1" xr:uid="{00000000-0002-0000-0500-000006000000}">
          <x14:formula1>
            <xm:f>Dropdowns!$D$123:$D$128</xm:f>
          </x14:formula1>
          <xm:sqref>E38:H39</xm:sqref>
        </x14:dataValidation>
        <x14:dataValidation type="list" allowBlank="1" showInputMessage="1" showErrorMessage="1" xr:uid="{1527FCB8-ABC1-46F4-BA66-0B1F4D65B30E}">
          <x14:formula1>
            <xm:f>Dropdowns!$D$142:$D$147</xm:f>
          </x14:formula1>
          <xm:sqref>E34:H37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W51"/>
  <sheetViews>
    <sheetView workbookViewId="0">
      <selection activeCell="L16" sqref="L16:S19"/>
    </sheetView>
  </sheetViews>
  <sheetFormatPr defaultColWidth="4.625" defaultRowHeight="14.25"/>
  <cols>
    <col min="1" max="1" width="4.625" style="137" customWidth="1"/>
    <col min="2" max="2" width="4.875" style="137" bestFit="1" customWidth="1"/>
    <col min="3" max="20" width="4.625" style="137"/>
    <col min="21" max="21" width="2.875" style="137" bestFit="1" customWidth="1"/>
    <col min="22" max="16384" width="4.625" style="137"/>
  </cols>
  <sheetData>
    <row r="1" spans="1:21" ht="6.95" customHeight="1">
      <c r="A1" s="164"/>
      <c r="B1" s="164"/>
      <c r="C1" s="164"/>
      <c r="D1" s="164"/>
      <c r="E1" s="164"/>
      <c r="F1" s="164"/>
      <c r="G1" s="164"/>
      <c r="H1" s="164"/>
      <c r="I1" s="164"/>
      <c r="J1" s="164"/>
      <c r="K1" s="164"/>
      <c r="L1" s="164"/>
      <c r="M1" s="164"/>
      <c r="N1" s="164"/>
      <c r="O1" s="164"/>
      <c r="P1" s="164"/>
      <c r="Q1" s="136"/>
      <c r="R1" s="133"/>
      <c r="S1" s="133"/>
      <c r="T1" s="133"/>
    </row>
    <row r="2" spans="1:21" ht="20.25">
      <c r="A2" s="707" t="str">
        <f>VLOOKUP(A3,TranslationTable,3,FALSE)</f>
        <v>E部分：附件</v>
      </c>
      <c r="B2" s="707"/>
      <c r="C2" s="707"/>
      <c r="D2" s="707"/>
      <c r="E2" s="707"/>
      <c r="F2" s="707"/>
      <c r="G2" s="707"/>
      <c r="H2" s="707"/>
      <c r="I2" s="707"/>
      <c r="J2" s="707"/>
      <c r="K2" s="707"/>
      <c r="L2" s="707"/>
      <c r="M2" s="707"/>
      <c r="N2" s="707"/>
      <c r="O2" s="707"/>
      <c r="P2" s="707"/>
      <c r="Q2" s="283"/>
      <c r="R2" s="168"/>
      <c r="S2" s="168"/>
      <c r="T2" s="168"/>
    </row>
    <row r="3" spans="1:21" ht="15.95" customHeight="1">
      <c r="A3" s="706" t="s">
        <v>6942</v>
      </c>
      <c r="B3" s="706"/>
      <c r="C3" s="706"/>
      <c r="D3" s="706"/>
      <c r="E3" s="706"/>
      <c r="F3" s="706"/>
      <c r="G3" s="706"/>
      <c r="H3" s="706"/>
      <c r="I3" s="706"/>
      <c r="J3" s="706"/>
      <c r="K3" s="706"/>
      <c r="L3" s="706"/>
      <c r="M3" s="706"/>
      <c r="N3" s="706"/>
      <c r="O3" s="706"/>
      <c r="P3" s="706"/>
      <c r="Q3" s="169"/>
      <c r="R3" s="143"/>
      <c r="S3" s="143"/>
      <c r="T3" s="143"/>
      <c r="U3" s="144"/>
    </row>
    <row r="4" spans="1:21" ht="15.95" customHeight="1">
      <c r="A4" s="720" t="str">
        <f>'A - Contact Info'!A4</f>
        <v>, , January 00 1900</v>
      </c>
      <c r="B4" s="720"/>
      <c r="C4" s="720"/>
      <c r="D4" s="720"/>
      <c r="E4" s="720"/>
      <c r="F4" s="720"/>
      <c r="G4" s="720"/>
      <c r="H4" s="720"/>
      <c r="I4" s="720"/>
      <c r="J4" s="720"/>
      <c r="K4" s="720"/>
      <c r="L4" s="720"/>
      <c r="M4" s="720"/>
      <c r="N4" s="720"/>
      <c r="O4" s="720"/>
      <c r="P4" s="720"/>
      <c r="Q4" s="720"/>
      <c r="R4" s="720"/>
      <c r="S4" s="720"/>
      <c r="T4" s="720"/>
      <c r="U4" s="144"/>
    </row>
    <row r="5" spans="1:21" ht="3.95" customHeight="1">
      <c r="A5" s="133"/>
      <c r="B5" s="133"/>
      <c r="C5" s="133"/>
      <c r="D5" s="133"/>
      <c r="E5" s="133"/>
      <c r="F5" s="133"/>
      <c r="G5" s="133"/>
      <c r="H5" s="133"/>
      <c r="I5" s="133"/>
      <c r="J5" s="133"/>
      <c r="K5" s="133"/>
      <c r="L5" s="133"/>
      <c r="M5" s="133"/>
      <c r="N5" s="133"/>
      <c r="O5" s="133"/>
      <c r="P5" s="133"/>
      <c r="Q5" s="133"/>
      <c r="R5" s="133"/>
      <c r="S5" s="133"/>
      <c r="T5" s="133"/>
    </row>
    <row r="6" spans="1:21">
      <c r="A6" s="362" t="str">
        <f>VLOOKUP(A7,TranslationTable,3,FALSE)</f>
        <v>RMIR培训/常见问题及解答</v>
      </c>
      <c r="B6" s="362"/>
      <c r="C6" s="362"/>
      <c r="D6" s="362"/>
      <c r="E6" s="362"/>
      <c r="F6" s="362"/>
      <c r="G6" s="362"/>
      <c r="H6" s="362"/>
      <c r="I6" s="362"/>
      <c r="J6" s="362"/>
      <c r="K6" s="362"/>
      <c r="L6" s="362"/>
      <c r="M6" s="362"/>
      <c r="N6" s="362"/>
      <c r="O6" s="362"/>
      <c r="P6" s="362"/>
      <c r="Q6" s="362"/>
      <c r="R6" s="362"/>
      <c r="S6" s="362"/>
      <c r="T6" s="362"/>
    </row>
    <row r="7" spans="1:21">
      <c r="A7" s="131" t="s">
        <v>15</v>
      </c>
      <c r="B7" s="133"/>
      <c r="C7" s="133"/>
      <c r="D7" s="133"/>
      <c r="E7" s="133"/>
      <c r="F7" s="133"/>
      <c r="G7" s="133"/>
      <c r="H7" s="133"/>
      <c r="I7" s="133"/>
      <c r="J7" s="133"/>
      <c r="K7" s="133"/>
      <c r="L7" s="133"/>
      <c r="M7" s="133"/>
      <c r="N7" s="133"/>
      <c r="O7" s="133"/>
      <c r="P7" s="133"/>
      <c r="Q7" s="133"/>
      <c r="R7" s="133"/>
      <c r="S7" s="133"/>
      <c r="T7" s="133"/>
    </row>
    <row r="8" spans="1:21" ht="3.95" customHeight="1">
      <c r="A8" s="133"/>
      <c r="B8" s="133"/>
      <c r="C8" s="133"/>
      <c r="D8" s="133"/>
      <c r="E8" s="133"/>
      <c r="F8" s="133"/>
      <c r="G8" s="133"/>
      <c r="H8" s="133"/>
      <c r="I8" s="133"/>
      <c r="J8" s="133"/>
      <c r="K8" s="133"/>
      <c r="L8" s="133"/>
      <c r="M8" s="133"/>
      <c r="N8" s="133"/>
      <c r="O8" s="133"/>
      <c r="P8" s="133"/>
      <c r="Q8" s="133"/>
      <c r="R8" s="133"/>
      <c r="S8" s="133"/>
      <c r="T8" s="133"/>
    </row>
    <row r="9" spans="1:21" ht="30" customHeight="1">
      <c r="A9" s="414" t="str">
        <f>VLOOKUP(A10,TranslationTable,3,FALSE)</f>
        <v>请将电子文档插入下列做为该原料引入申请表的附件，或者做为邮件附件提交。建议使用 .pdf格式。</v>
      </c>
      <c r="B9" s="414"/>
      <c r="C9" s="414"/>
      <c r="D9" s="414"/>
      <c r="E9" s="414"/>
      <c r="F9" s="414"/>
      <c r="G9" s="414"/>
      <c r="H9" s="414"/>
      <c r="I9" s="414"/>
      <c r="J9" s="414"/>
      <c r="K9" s="414"/>
      <c r="L9" s="414"/>
      <c r="M9" s="414"/>
      <c r="N9" s="414"/>
      <c r="O9" s="414"/>
      <c r="P9" s="414"/>
      <c r="Q9" s="414"/>
      <c r="R9" s="414"/>
      <c r="S9" s="414"/>
      <c r="T9" s="414"/>
    </row>
    <row r="10" spans="1:21" ht="46.5" hidden="1" customHeight="1">
      <c r="A10" s="276" t="s">
        <v>219</v>
      </c>
      <c r="B10" s="276"/>
      <c r="C10" s="276"/>
      <c r="D10" s="276"/>
      <c r="E10" s="276"/>
      <c r="F10" s="276"/>
      <c r="G10" s="276"/>
      <c r="H10" s="276"/>
      <c r="I10" s="276"/>
      <c r="J10" s="276"/>
      <c r="K10" s="276"/>
      <c r="L10" s="276"/>
      <c r="M10" s="276"/>
      <c r="N10" s="276"/>
      <c r="O10" s="276"/>
      <c r="P10" s="276"/>
      <c r="Q10" s="276"/>
      <c r="R10" s="276"/>
      <c r="S10" s="276"/>
      <c r="T10" s="276"/>
    </row>
    <row r="11" spans="1:21" ht="30" customHeight="1">
      <c r="A11" s="355" t="s">
        <v>220</v>
      </c>
      <c r="B11" s="355"/>
      <c r="C11" s="355"/>
      <c r="D11" s="355"/>
      <c r="E11" s="355"/>
      <c r="F11" s="355"/>
      <c r="G11" s="355"/>
      <c r="H11" s="355"/>
      <c r="I11" s="355"/>
      <c r="J11" s="355"/>
      <c r="K11" s="355"/>
      <c r="L11" s="355"/>
      <c r="M11" s="355"/>
      <c r="N11" s="355"/>
      <c r="O11" s="355"/>
      <c r="P11" s="355"/>
      <c r="Q11" s="355"/>
      <c r="R11" s="355"/>
      <c r="S11" s="355"/>
      <c r="T11" s="355"/>
    </row>
    <row r="12" spans="1:21" ht="6" customHeight="1">
      <c r="A12" s="133"/>
      <c r="B12" s="133"/>
      <c r="C12" s="133"/>
      <c r="D12" s="133"/>
      <c r="E12" s="133"/>
      <c r="F12" s="133"/>
      <c r="G12" s="133"/>
      <c r="H12" s="133"/>
      <c r="I12" s="133"/>
      <c r="J12" s="133"/>
      <c r="K12" s="133"/>
      <c r="L12" s="133"/>
      <c r="M12" s="133"/>
      <c r="N12" s="133"/>
      <c r="O12" s="133"/>
      <c r="P12" s="133"/>
      <c r="Q12" s="133"/>
      <c r="R12" s="133"/>
      <c r="S12" s="133"/>
      <c r="T12" s="133"/>
    </row>
    <row r="13" spans="1:21" ht="39.950000000000003" customHeight="1">
      <c r="A13" s="414" t="str">
        <f>VLOOKUP(A14,TranslationTable,3,FALSE)</f>
        <v>可以按照下列步骤来插入电子文档图标：进入主菜单栏，打开“插入”，选择目标〉从文档中建立〉浏览。找到&amp;选择文档名称，然后点击插入。在“以图标形式显示”选项处打勾。点击OK插入文档。</v>
      </c>
      <c r="B13" s="414"/>
      <c r="C13" s="414"/>
      <c r="D13" s="414"/>
      <c r="E13" s="414"/>
      <c r="F13" s="414"/>
      <c r="G13" s="414"/>
      <c r="H13" s="414"/>
      <c r="I13" s="414"/>
      <c r="J13" s="414"/>
      <c r="K13" s="414"/>
      <c r="L13" s="414"/>
      <c r="M13" s="414"/>
      <c r="N13" s="414"/>
      <c r="O13" s="414"/>
      <c r="P13" s="414"/>
      <c r="Q13" s="414"/>
      <c r="R13" s="414"/>
      <c r="S13" s="414"/>
      <c r="T13" s="414"/>
    </row>
    <row r="14" spans="1:21" hidden="1">
      <c r="A14" s="133" t="s">
        <v>221</v>
      </c>
      <c r="B14" s="133"/>
      <c r="C14" s="133"/>
      <c r="D14" s="133"/>
      <c r="E14" s="133"/>
      <c r="F14" s="133"/>
      <c r="G14" s="133"/>
      <c r="H14" s="133"/>
      <c r="I14" s="133"/>
      <c r="J14" s="133"/>
      <c r="K14" s="133"/>
      <c r="L14" s="133"/>
      <c r="M14" s="133"/>
      <c r="N14" s="133"/>
      <c r="O14" s="133"/>
      <c r="P14" s="133"/>
      <c r="Q14" s="133"/>
      <c r="R14" s="133"/>
      <c r="S14" s="133"/>
      <c r="T14" s="133"/>
    </row>
    <row r="15" spans="1:21" s="278" customFormat="1" ht="39.75" customHeight="1">
      <c r="A15" s="355" t="s">
        <v>222</v>
      </c>
      <c r="B15" s="355"/>
      <c r="C15" s="355"/>
      <c r="D15" s="355"/>
      <c r="E15" s="355"/>
      <c r="F15" s="355"/>
      <c r="G15" s="355"/>
      <c r="H15" s="355"/>
      <c r="I15" s="355"/>
      <c r="J15" s="355"/>
      <c r="K15" s="355"/>
      <c r="L15" s="355"/>
      <c r="M15" s="355"/>
      <c r="N15" s="355"/>
      <c r="O15" s="355"/>
      <c r="P15" s="355"/>
      <c r="Q15" s="355"/>
      <c r="R15" s="355"/>
      <c r="S15" s="355"/>
      <c r="T15" s="355"/>
    </row>
    <row r="16" spans="1:21" ht="15" customHeight="1">
      <c r="A16" s="133"/>
      <c r="B16" s="218"/>
      <c r="C16" s="218"/>
      <c r="D16" s="218"/>
      <c r="E16" s="218"/>
      <c r="F16" s="218"/>
      <c r="G16" s="218"/>
      <c r="H16" s="218"/>
      <c r="I16" s="218"/>
      <c r="J16" s="218"/>
      <c r="K16" s="218"/>
      <c r="L16" s="711"/>
      <c r="M16" s="712"/>
      <c r="N16" s="712"/>
      <c r="O16" s="712"/>
      <c r="P16" s="712"/>
      <c r="Q16" s="712"/>
      <c r="R16" s="712"/>
      <c r="S16" s="713"/>
      <c r="T16" s="218"/>
    </row>
    <row r="17" spans="1:20" ht="30" customHeight="1">
      <c r="A17" s="721" t="str">
        <f>VLOOKUP(K19,TranslationTable,3,FALSE)</f>
        <v>强制要求 - 最新产品安全技术说明书，英文</v>
      </c>
      <c r="B17" s="721"/>
      <c r="C17" s="721"/>
      <c r="D17" s="721"/>
      <c r="E17" s="721"/>
      <c r="F17" s="721"/>
      <c r="G17" s="721"/>
      <c r="H17" s="721"/>
      <c r="I17" s="721"/>
      <c r="J17" s="721"/>
      <c r="K17" s="722"/>
      <c r="L17" s="714"/>
      <c r="M17" s="715"/>
      <c r="N17" s="715"/>
      <c r="O17" s="715"/>
      <c r="P17" s="715"/>
      <c r="Q17" s="715"/>
      <c r="R17" s="715"/>
      <c r="S17" s="716"/>
      <c r="T17" s="133"/>
    </row>
    <row r="18" spans="1:20" ht="14.25" customHeight="1">
      <c r="A18" s="721"/>
      <c r="B18" s="721"/>
      <c r="C18" s="721"/>
      <c r="D18" s="721"/>
      <c r="E18" s="721"/>
      <c r="F18" s="721"/>
      <c r="G18" s="721"/>
      <c r="H18" s="721"/>
      <c r="I18" s="721"/>
      <c r="J18" s="721"/>
      <c r="K18" s="722"/>
      <c r="L18" s="714"/>
      <c r="M18" s="715"/>
      <c r="N18" s="715"/>
      <c r="O18" s="715"/>
      <c r="P18" s="715"/>
      <c r="Q18" s="715"/>
      <c r="R18" s="715"/>
      <c r="S18" s="716"/>
      <c r="T18" s="133"/>
    </row>
    <row r="19" spans="1:20" ht="14.25" customHeight="1">
      <c r="A19" s="310"/>
      <c r="B19" s="310"/>
      <c r="C19" s="310"/>
      <c r="D19" s="310"/>
      <c r="E19" s="310"/>
      <c r="F19" s="310"/>
      <c r="G19" s="310"/>
      <c r="H19" s="310"/>
      <c r="I19" s="310"/>
      <c r="J19" s="310"/>
      <c r="K19" s="290" t="s">
        <v>223</v>
      </c>
      <c r="L19" s="714"/>
      <c r="M19" s="715"/>
      <c r="N19" s="715"/>
      <c r="O19" s="715"/>
      <c r="P19" s="715"/>
      <c r="Q19" s="715"/>
      <c r="R19" s="715"/>
      <c r="S19" s="716"/>
      <c r="T19" s="133"/>
    </row>
    <row r="20" spans="1:20" ht="14.25" customHeight="1">
      <c r="A20" s="310"/>
      <c r="B20" s="310"/>
      <c r="C20" s="310"/>
      <c r="D20" s="310"/>
      <c r="E20" s="310"/>
      <c r="F20" s="310"/>
      <c r="G20" s="310"/>
      <c r="H20" s="310"/>
      <c r="I20" s="310"/>
      <c r="J20" s="310"/>
      <c r="K20" s="310"/>
      <c r="L20" s="708" t="str">
        <f>VLOOKUP(L21,TranslationTable,3,FALSE)</f>
        <v>插文件于此处，以图标显示</v>
      </c>
      <c r="M20" s="709"/>
      <c r="N20" s="709"/>
      <c r="O20" s="709"/>
      <c r="P20" s="709"/>
      <c r="Q20" s="709"/>
      <c r="R20" s="709"/>
      <c r="S20" s="710"/>
      <c r="T20" s="133"/>
    </row>
    <row r="21" spans="1:20" ht="14.25" customHeight="1">
      <c r="A21" s="310"/>
      <c r="B21" s="310"/>
      <c r="C21" s="310"/>
      <c r="D21" s="310"/>
      <c r="E21" s="310"/>
      <c r="F21" s="310"/>
      <c r="G21" s="310"/>
      <c r="H21" s="310"/>
      <c r="I21" s="310"/>
      <c r="J21" s="310"/>
      <c r="K21" s="310"/>
      <c r="L21" s="717" t="s">
        <v>224</v>
      </c>
      <c r="M21" s="718"/>
      <c r="N21" s="718"/>
      <c r="O21" s="718"/>
      <c r="P21" s="718"/>
      <c r="Q21" s="718"/>
      <c r="R21" s="718"/>
      <c r="S21" s="719"/>
      <c r="T21" s="133"/>
    </row>
    <row r="22" spans="1:20" ht="15" customHeight="1">
      <c r="A22" s="133"/>
      <c r="B22" s="218"/>
      <c r="C22" s="218"/>
      <c r="D22" s="218"/>
      <c r="E22" s="218"/>
      <c r="F22" s="218"/>
      <c r="G22" s="218"/>
      <c r="H22" s="218"/>
      <c r="I22" s="218"/>
      <c r="J22" s="218"/>
      <c r="K22" s="218"/>
      <c r="L22" s="711"/>
      <c r="M22" s="712"/>
      <c r="N22" s="712"/>
      <c r="O22" s="712"/>
      <c r="P22" s="712"/>
      <c r="Q22" s="712"/>
      <c r="R22" s="712"/>
      <c r="S22" s="713"/>
      <c r="T22" s="133"/>
    </row>
    <row r="23" spans="1:20" ht="30" customHeight="1">
      <c r="A23" s="721" t="str">
        <f>VLOOKUP(K25,TranslationTable,3,FALSE)</f>
        <v>强制要求 - 最新产品安全技术说明书，当地语言</v>
      </c>
      <c r="B23" s="721"/>
      <c r="C23" s="721"/>
      <c r="D23" s="721"/>
      <c r="E23" s="721"/>
      <c r="F23" s="721"/>
      <c r="G23" s="721"/>
      <c r="H23" s="721"/>
      <c r="I23" s="721"/>
      <c r="J23" s="721"/>
      <c r="K23" s="722"/>
      <c r="L23" s="714"/>
      <c r="M23" s="715"/>
      <c r="N23" s="715"/>
      <c r="O23" s="715"/>
      <c r="P23" s="715"/>
      <c r="Q23" s="715"/>
      <c r="R23" s="715"/>
      <c r="S23" s="716"/>
      <c r="T23" s="133"/>
    </row>
    <row r="24" spans="1:20" ht="14.25" customHeight="1">
      <c r="A24" s="721"/>
      <c r="B24" s="721"/>
      <c r="C24" s="721"/>
      <c r="D24" s="721"/>
      <c r="E24" s="721"/>
      <c r="F24" s="721"/>
      <c r="G24" s="721"/>
      <c r="H24" s="721"/>
      <c r="I24" s="721"/>
      <c r="J24" s="721"/>
      <c r="K24" s="722"/>
      <c r="L24" s="714"/>
      <c r="M24" s="715"/>
      <c r="N24" s="715"/>
      <c r="O24" s="715"/>
      <c r="P24" s="715"/>
      <c r="Q24" s="715"/>
      <c r="R24" s="715"/>
      <c r="S24" s="716"/>
      <c r="T24" s="133"/>
    </row>
    <row r="25" spans="1:20" ht="14.25" customHeight="1">
      <c r="A25" s="310"/>
      <c r="B25" s="310"/>
      <c r="C25" s="310"/>
      <c r="D25" s="310"/>
      <c r="E25" s="310"/>
      <c r="F25" s="310"/>
      <c r="G25" s="310"/>
      <c r="H25" s="310"/>
      <c r="I25" s="310"/>
      <c r="J25" s="310"/>
      <c r="K25" s="290" t="s">
        <v>225</v>
      </c>
      <c r="L25" s="714"/>
      <c r="M25" s="715"/>
      <c r="N25" s="715"/>
      <c r="O25" s="715"/>
      <c r="P25" s="715"/>
      <c r="Q25" s="715"/>
      <c r="R25" s="715"/>
      <c r="S25" s="716"/>
      <c r="T25" s="133"/>
    </row>
    <row r="26" spans="1:20" ht="14.25" customHeight="1">
      <c r="A26" s="310"/>
      <c r="B26" s="310"/>
      <c r="C26" s="310"/>
      <c r="D26" s="310"/>
      <c r="E26" s="310"/>
      <c r="F26" s="310"/>
      <c r="G26" s="310"/>
      <c r="H26" s="310"/>
      <c r="I26" s="310"/>
      <c r="J26" s="310"/>
      <c r="K26" s="310"/>
      <c r="L26" s="708" t="str">
        <f>VLOOKUP(L27,TranslationTable,3,FALSE)</f>
        <v>插文件于此处，以图标显示</v>
      </c>
      <c r="M26" s="709"/>
      <c r="N26" s="709"/>
      <c r="O26" s="709"/>
      <c r="P26" s="709"/>
      <c r="Q26" s="709"/>
      <c r="R26" s="709"/>
      <c r="S26" s="710"/>
      <c r="T26" s="133"/>
    </row>
    <row r="27" spans="1:20" ht="14.25" customHeight="1">
      <c r="A27" s="310"/>
      <c r="B27" s="310"/>
      <c r="C27" s="310"/>
      <c r="D27" s="310"/>
      <c r="E27" s="310"/>
      <c r="F27" s="310"/>
      <c r="G27" s="310"/>
      <c r="H27" s="310"/>
      <c r="I27" s="310"/>
      <c r="J27" s="310"/>
      <c r="K27" s="310"/>
      <c r="L27" s="717" t="s">
        <v>224</v>
      </c>
      <c r="M27" s="718"/>
      <c r="N27" s="718"/>
      <c r="O27" s="718"/>
      <c r="P27" s="718"/>
      <c r="Q27" s="718"/>
      <c r="R27" s="718"/>
      <c r="S27" s="719"/>
      <c r="T27" s="133"/>
    </row>
    <row r="28" spans="1:20" ht="45.2" customHeight="1">
      <c r="A28" s="721" t="str">
        <f>VLOOKUP(K39,TranslationTable,3,FALSE)</f>
        <v>强制要求 - 分析证书（COA）或带范围的产品规格。 如果不可用，请完成附件的暂定产品规格。</v>
      </c>
      <c r="B28" s="721"/>
      <c r="C28" s="721"/>
      <c r="D28" s="721"/>
      <c r="E28" s="721"/>
      <c r="F28" s="721"/>
      <c r="G28" s="721"/>
      <c r="H28" s="721"/>
      <c r="I28" s="721"/>
      <c r="J28" s="721"/>
      <c r="K28" s="722"/>
      <c r="L28" s="711"/>
      <c r="M28" s="712"/>
      <c r="N28" s="712"/>
      <c r="O28" s="712"/>
      <c r="P28" s="712"/>
      <c r="Q28" s="712"/>
      <c r="R28" s="712"/>
      <c r="S28" s="713"/>
      <c r="T28" s="133"/>
    </row>
    <row r="29" spans="1:20" ht="14.25" customHeight="1">
      <c r="A29" s="721"/>
      <c r="B29" s="721"/>
      <c r="C29" s="721"/>
      <c r="D29" s="721"/>
      <c r="E29" s="721"/>
      <c r="F29" s="721"/>
      <c r="G29" s="721"/>
      <c r="H29" s="721"/>
      <c r="I29" s="721"/>
      <c r="J29" s="721"/>
      <c r="K29" s="722"/>
      <c r="L29" s="714"/>
      <c r="M29" s="715"/>
      <c r="N29" s="715"/>
      <c r="O29" s="715"/>
      <c r="P29" s="715"/>
      <c r="Q29" s="715"/>
      <c r="R29" s="715"/>
      <c r="S29" s="716"/>
      <c r="T29" s="133"/>
    </row>
    <row r="30" spans="1:20" ht="14.25" customHeight="1">
      <c r="A30" s="723" t="s">
        <v>6920</v>
      </c>
      <c r="B30" s="723"/>
      <c r="C30" s="723"/>
      <c r="D30" s="723"/>
      <c r="E30" s="723"/>
      <c r="F30" s="723"/>
      <c r="G30" s="723"/>
      <c r="H30" s="723"/>
      <c r="I30" s="723"/>
      <c r="J30" s="723"/>
      <c r="K30" s="724"/>
      <c r="L30" s="714"/>
      <c r="M30" s="715"/>
      <c r="N30" s="715"/>
      <c r="O30" s="715"/>
      <c r="P30" s="715"/>
      <c r="Q30" s="715"/>
      <c r="R30" s="715"/>
      <c r="S30" s="716"/>
      <c r="T30" s="133"/>
    </row>
    <row r="31" spans="1:20" ht="14.25" customHeight="1">
      <c r="A31" s="723"/>
      <c r="B31" s="723"/>
      <c r="C31" s="723"/>
      <c r="D31" s="723"/>
      <c r="E31" s="723"/>
      <c r="F31" s="723"/>
      <c r="G31" s="723"/>
      <c r="H31" s="723"/>
      <c r="I31" s="723"/>
      <c r="J31" s="723"/>
      <c r="K31" s="724"/>
      <c r="L31" s="708" t="str">
        <f>VLOOKUP(L32,TranslationTable,3,FALSE)</f>
        <v>插文件于此处，以图标显示</v>
      </c>
      <c r="M31" s="709"/>
      <c r="N31" s="709"/>
      <c r="O31" s="709"/>
      <c r="P31" s="709"/>
      <c r="Q31" s="709"/>
      <c r="R31" s="709"/>
      <c r="S31" s="710"/>
      <c r="T31" s="133"/>
    </row>
    <row r="32" spans="1:20" ht="14.25" customHeight="1">
      <c r="A32" s="723"/>
      <c r="B32" s="723"/>
      <c r="C32" s="723"/>
      <c r="D32" s="723"/>
      <c r="E32" s="723"/>
      <c r="F32" s="723"/>
      <c r="G32" s="723"/>
      <c r="H32" s="723"/>
      <c r="I32" s="723"/>
      <c r="J32" s="723"/>
      <c r="K32" s="724"/>
      <c r="L32" s="717" t="s">
        <v>224</v>
      </c>
      <c r="M32" s="718"/>
      <c r="N32" s="718"/>
      <c r="O32" s="718"/>
      <c r="P32" s="718"/>
      <c r="Q32" s="718"/>
      <c r="R32" s="718"/>
      <c r="S32" s="719"/>
      <c r="T32" s="133"/>
    </row>
    <row r="33" spans="1:23" ht="30" customHeight="1">
      <c r="A33" s="721" t="str">
        <f>VLOOKUP(A35,TranslationTable,3,FALSE)</f>
        <v>强制性（如果在韩国使用）-韩国环境部确认函（LOC）</v>
      </c>
      <c r="B33" s="721"/>
      <c r="C33" s="721"/>
      <c r="D33" s="721"/>
      <c r="E33" s="721"/>
      <c r="F33" s="721"/>
      <c r="G33" s="721"/>
      <c r="H33" s="721"/>
      <c r="I33" s="721"/>
      <c r="J33" s="721"/>
      <c r="K33" s="722"/>
      <c r="L33" s="312"/>
      <c r="M33" s="313"/>
      <c r="N33" s="313"/>
      <c r="O33" s="313"/>
      <c r="P33" s="313"/>
      <c r="Q33" s="313"/>
      <c r="R33" s="313"/>
      <c r="S33" s="314"/>
      <c r="T33" s="133"/>
    </row>
    <row r="34" spans="1:23" ht="14.25" customHeight="1">
      <c r="A34" s="721"/>
      <c r="B34" s="721"/>
      <c r="C34" s="721"/>
      <c r="D34" s="721"/>
      <c r="E34" s="721"/>
      <c r="F34" s="721"/>
      <c r="G34" s="721"/>
      <c r="H34" s="721"/>
      <c r="I34" s="721"/>
      <c r="J34" s="721"/>
      <c r="K34" s="722"/>
      <c r="L34" s="312"/>
      <c r="M34" s="313"/>
      <c r="N34" s="313"/>
      <c r="O34" s="313"/>
      <c r="P34" s="313"/>
      <c r="Q34" s="313"/>
      <c r="R34" s="313"/>
      <c r="S34" s="314"/>
      <c r="T34" s="133"/>
    </row>
    <row r="35" spans="1:23" ht="14.25" customHeight="1">
      <c r="A35" s="723" t="s">
        <v>6809</v>
      </c>
      <c r="B35" s="723"/>
      <c r="C35" s="723"/>
      <c r="D35" s="723"/>
      <c r="E35" s="723"/>
      <c r="F35" s="723"/>
      <c r="G35" s="723"/>
      <c r="H35" s="723"/>
      <c r="I35" s="723"/>
      <c r="J35" s="723"/>
      <c r="K35" s="724"/>
      <c r="L35" s="312"/>
      <c r="M35" s="313"/>
      <c r="N35" s="313"/>
      <c r="O35" s="313"/>
      <c r="P35" s="313"/>
      <c r="Q35" s="313"/>
      <c r="R35" s="313"/>
      <c r="S35" s="314"/>
      <c r="T35" s="133"/>
    </row>
    <row r="36" spans="1:23" ht="14.25" customHeight="1">
      <c r="A36" s="723"/>
      <c r="B36" s="723"/>
      <c r="C36" s="723"/>
      <c r="D36" s="723"/>
      <c r="E36" s="723"/>
      <c r="F36" s="723"/>
      <c r="G36" s="723"/>
      <c r="H36" s="723"/>
      <c r="I36" s="723"/>
      <c r="J36" s="723"/>
      <c r="K36" s="724"/>
      <c r="L36" s="312"/>
      <c r="M36" s="313"/>
      <c r="N36" s="313"/>
      <c r="O36" s="313"/>
      <c r="P36" s="313"/>
      <c r="Q36" s="313"/>
      <c r="R36" s="313"/>
      <c r="S36" s="314"/>
      <c r="T36" s="133"/>
    </row>
    <row r="37" spans="1:23" ht="14.25" customHeight="1">
      <c r="A37" s="723"/>
      <c r="B37" s="723"/>
      <c r="C37" s="723"/>
      <c r="D37" s="723"/>
      <c r="E37" s="723"/>
      <c r="F37" s="723"/>
      <c r="G37" s="723"/>
      <c r="H37" s="723"/>
      <c r="I37" s="723"/>
      <c r="J37" s="723"/>
      <c r="K37" s="724"/>
      <c r="L37" s="708" t="str">
        <f>VLOOKUP(L38,TranslationTable,3,FALSE)</f>
        <v>插文件于此处，以图标显示</v>
      </c>
      <c r="M37" s="709"/>
      <c r="N37" s="709"/>
      <c r="O37" s="709"/>
      <c r="P37" s="709"/>
      <c r="Q37" s="709"/>
      <c r="R37" s="709"/>
      <c r="S37" s="710"/>
      <c r="T37" s="133"/>
    </row>
    <row r="38" spans="1:23" ht="14.25" customHeight="1">
      <c r="A38" s="311" t="s">
        <v>6810</v>
      </c>
      <c r="B38" s="311"/>
      <c r="C38" s="311"/>
      <c r="D38" s="311"/>
      <c r="E38" s="311"/>
      <c r="F38" s="311"/>
      <c r="G38" s="311"/>
      <c r="H38" s="311"/>
      <c r="I38" s="311"/>
      <c r="J38" s="311"/>
      <c r="K38" s="311"/>
      <c r="L38" s="717" t="s">
        <v>224</v>
      </c>
      <c r="M38" s="718"/>
      <c r="N38" s="718"/>
      <c r="O38" s="718"/>
      <c r="P38" s="718"/>
      <c r="Q38" s="718"/>
      <c r="R38" s="718"/>
      <c r="S38" s="719"/>
      <c r="T38" s="133"/>
    </row>
    <row r="39" spans="1:23" ht="15" customHeight="1">
      <c r="A39" s="133"/>
      <c r="B39" s="218"/>
      <c r="C39" s="218"/>
      <c r="D39" s="218"/>
      <c r="E39" s="218"/>
      <c r="F39" s="218"/>
      <c r="G39" s="218"/>
      <c r="H39" s="218"/>
      <c r="I39" s="218"/>
      <c r="J39" s="218"/>
      <c r="K39" s="315" t="s">
        <v>226</v>
      </c>
      <c r="L39" s="711"/>
      <c r="M39" s="712"/>
      <c r="N39" s="712"/>
      <c r="O39" s="712"/>
      <c r="P39" s="712"/>
      <c r="Q39" s="712"/>
      <c r="R39" s="712"/>
      <c r="S39" s="713"/>
      <c r="T39" s="133"/>
    </row>
    <row r="40" spans="1:23" ht="14.25" customHeight="1">
      <c r="A40" s="721" t="str">
        <f>VLOOKUP(K42,TranslationTable,3,FALSE)</f>
        <v>技术数据表（如果没有，请注明）</v>
      </c>
      <c r="B40" s="721"/>
      <c r="C40" s="721"/>
      <c r="D40" s="721"/>
      <c r="E40" s="721"/>
      <c r="F40" s="721"/>
      <c r="G40" s="721"/>
      <c r="H40" s="721"/>
      <c r="I40" s="721"/>
      <c r="J40" s="721"/>
      <c r="K40" s="722"/>
      <c r="L40" s="714"/>
      <c r="M40" s="715"/>
      <c r="N40" s="715"/>
      <c r="O40" s="715"/>
      <c r="P40" s="715"/>
      <c r="Q40" s="715"/>
      <c r="R40" s="715"/>
      <c r="S40" s="716"/>
      <c r="T40" s="133"/>
    </row>
    <row r="41" spans="1:23" ht="30" customHeight="1">
      <c r="A41" s="721"/>
      <c r="B41" s="721"/>
      <c r="C41" s="721"/>
      <c r="D41" s="721"/>
      <c r="E41" s="721"/>
      <c r="F41" s="721"/>
      <c r="G41" s="721"/>
      <c r="H41" s="721"/>
      <c r="I41" s="721"/>
      <c r="J41" s="721"/>
      <c r="K41" s="722"/>
      <c r="L41" s="714"/>
      <c r="M41" s="715"/>
      <c r="N41" s="715"/>
      <c r="O41" s="715"/>
      <c r="P41" s="715"/>
      <c r="Q41" s="715"/>
      <c r="R41" s="715"/>
      <c r="S41" s="716"/>
      <c r="T41" s="133"/>
    </row>
    <row r="42" spans="1:23" ht="14.25" customHeight="1">
      <c r="A42" s="310"/>
      <c r="B42" s="310"/>
      <c r="C42" s="310"/>
      <c r="D42" s="310"/>
      <c r="E42" s="310"/>
      <c r="F42" s="310"/>
      <c r="G42" s="310"/>
      <c r="H42" s="310"/>
      <c r="I42" s="310"/>
      <c r="J42" s="310"/>
      <c r="K42" s="290" t="s">
        <v>227</v>
      </c>
      <c r="L42" s="714"/>
      <c r="M42" s="715"/>
      <c r="N42" s="715"/>
      <c r="O42" s="715"/>
      <c r="P42" s="715"/>
      <c r="Q42" s="715"/>
      <c r="R42" s="715"/>
      <c r="S42" s="716"/>
      <c r="T42" s="133"/>
    </row>
    <row r="43" spans="1:23" ht="14.25" customHeight="1">
      <c r="A43" s="310"/>
      <c r="B43" s="310"/>
      <c r="C43" s="310"/>
      <c r="D43" s="310"/>
      <c r="E43" s="310"/>
      <c r="F43" s="310"/>
      <c r="G43" s="310"/>
      <c r="H43" s="310"/>
      <c r="I43" s="310"/>
      <c r="J43" s="310"/>
      <c r="K43" s="310"/>
      <c r="L43" s="708" t="str">
        <f>VLOOKUP(L44,TranslationTable,3,FALSE)</f>
        <v>插文件于此处，以图标显示</v>
      </c>
      <c r="M43" s="709"/>
      <c r="N43" s="709"/>
      <c r="O43" s="709"/>
      <c r="P43" s="709"/>
      <c r="Q43" s="709"/>
      <c r="R43" s="709"/>
      <c r="S43" s="710"/>
      <c r="T43" s="218"/>
      <c r="U43" s="273"/>
      <c r="V43" s="273"/>
      <c r="W43" s="273"/>
    </row>
    <row r="44" spans="1:23" ht="14.25" customHeight="1">
      <c r="A44" s="316"/>
      <c r="B44" s="316"/>
      <c r="C44" s="316"/>
      <c r="D44" s="316"/>
      <c r="E44" s="316"/>
      <c r="F44" s="316"/>
      <c r="G44" s="316"/>
      <c r="H44" s="316"/>
      <c r="I44" s="316"/>
      <c r="J44" s="316"/>
      <c r="K44" s="316"/>
      <c r="L44" s="717" t="s">
        <v>224</v>
      </c>
      <c r="M44" s="718"/>
      <c r="N44" s="718"/>
      <c r="O44" s="718"/>
      <c r="P44" s="718"/>
      <c r="Q44" s="718"/>
      <c r="R44" s="718"/>
      <c r="S44" s="719"/>
      <c r="T44" s="133"/>
    </row>
    <row r="45" spans="1:23" ht="15" customHeight="1">
      <c r="A45" s="133"/>
      <c r="B45" s="133"/>
      <c r="C45" s="133"/>
      <c r="D45" s="133"/>
      <c r="E45" s="133"/>
      <c r="F45" s="133"/>
      <c r="G45" s="133"/>
      <c r="H45" s="133"/>
      <c r="I45" s="133"/>
      <c r="J45" s="133"/>
      <c r="K45" s="133"/>
      <c r="L45" s="711"/>
      <c r="M45" s="712"/>
      <c r="N45" s="712"/>
      <c r="O45" s="712"/>
      <c r="P45" s="712"/>
      <c r="Q45" s="712"/>
      <c r="R45" s="712"/>
      <c r="S45" s="713"/>
      <c r="T45" s="133"/>
    </row>
    <row r="46" spans="1:23" ht="30" customHeight="1">
      <c r="A46" s="133"/>
      <c r="B46" s="218"/>
      <c r="C46" s="218"/>
      <c r="D46" s="218"/>
      <c r="E46" s="218"/>
      <c r="F46" s="218"/>
      <c r="G46" s="218"/>
      <c r="H46" s="218"/>
      <c r="I46" s="218"/>
      <c r="J46" s="218"/>
      <c r="K46" s="346" t="str">
        <f>VLOOKUP(K47,TranslationTable,3,FALSE)</f>
        <v>其他供应商信息（可选）</v>
      </c>
      <c r="L46" s="714"/>
      <c r="M46" s="715"/>
      <c r="N46" s="715"/>
      <c r="O46" s="715"/>
      <c r="P46" s="715"/>
      <c r="Q46" s="715"/>
      <c r="R46" s="715"/>
      <c r="S46" s="716"/>
      <c r="T46" s="133"/>
    </row>
    <row r="47" spans="1:23" ht="14.25" customHeight="1">
      <c r="A47" s="133"/>
      <c r="B47" s="310"/>
      <c r="C47" s="310"/>
      <c r="D47" s="310"/>
      <c r="E47" s="310"/>
      <c r="F47" s="310"/>
      <c r="G47" s="310"/>
      <c r="H47" s="310"/>
      <c r="I47" s="310"/>
      <c r="J47" s="310"/>
      <c r="K47" s="290" t="s">
        <v>228</v>
      </c>
      <c r="L47" s="714"/>
      <c r="M47" s="715"/>
      <c r="N47" s="715"/>
      <c r="O47" s="715"/>
      <c r="P47" s="715"/>
      <c r="Q47" s="715"/>
      <c r="R47" s="715"/>
      <c r="S47" s="716"/>
      <c r="T47" s="133"/>
    </row>
    <row r="48" spans="1:23" ht="14.25" customHeight="1">
      <c r="A48" s="310"/>
      <c r="B48" s="310"/>
      <c r="C48" s="310"/>
      <c r="D48" s="310"/>
      <c r="E48" s="310"/>
      <c r="F48" s="310"/>
      <c r="G48" s="310"/>
      <c r="H48" s="310"/>
      <c r="I48" s="310"/>
      <c r="J48" s="310"/>
      <c r="K48" s="310"/>
      <c r="L48" s="714"/>
      <c r="M48" s="715"/>
      <c r="N48" s="715"/>
      <c r="O48" s="715"/>
      <c r="P48" s="715"/>
      <c r="Q48" s="715"/>
      <c r="R48" s="715"/>
      <c r="S48" s="716"/>
      <c r="T48" s="133"/>
    </row>
    <row r="49" spans="1:20" ht="14.25" customHeight="1">
      <c r="A49" s="310"/>
      <c r="B49" s="310"/>
      <c r="C49" s="310"/>
      <c r="D49" s="310"/>
      <c r="E49" s="310"/>
      <c r="F49" s="310"/>
      <c r="G49" s="310"/>
      <c r="H49" s="310"/>
      <c r="I49" s="310"/>
      <c r="J49" s="310"/>
      <c r="K49" s="310"/>
      <c r="L49" s="708" t="str">
        <f>VLOOKUP(L50,TranslationTable,3,FALSE)</f>
        <v>插文件于此处，以图标显示</v>
      </c>
      <c r="M49" s="709"/>
      <c r="N49" s="709"/>
      <c r="O49" s="709"/>
      <c r="P49" s="709"/>
      <c r="Q49" s="709"/>
      <c r="R49" s="709"/>
      <c r="S49" s="710"/>
      <c r="T49" s="133"/>
    </row>
    <row r="50" spans="1:20" ht="14.25" customHeight="1">
      <c r="A50" s="133"/>
      <c r="B50" s="133"/>
      <c r="C50" s="133"/>
      <c r="D50" s="133"/>
      <c r="E50" s="133"/>
      <c r="F50" s="133"/>
      <c r="G50" s="133"/>
      <c r="H50" s="133"/>
      <c r="I50" s="133"/>
      <c r="J50" s="133"/>
      <c r="K50" s="133"/>
      <c r="L50" s="717" t="s">
        <v>224</v>
      </c>
      <c r="M50" s="718"/>
      <c r="N50" s="718"/>
      <c r="O50" s="718"/>
      <c r="P50" s="718"/>
      <c r="Q50" s="718"/>
      <c r="R50" s="718"/>
      <c r="S50" s="719"/>
      <c r="T50" s="133"/>
    </row>
    <row r="51" spans="1:20">
      <c r="A51" s="133"/>
      <c r="B51" s="133"/>
      <c r="C51" s="133"/>
      <c r="D51" s="133"/>
      <c r="E51" s="133"/>
      <c r="F51" s="133"/>
      <c r="G51" s="133"/>
      <c r="H51" s="133"/>
      <c r="I51" s="133"/>
      <c r="J51" s="133"/>
      <c r="K51" s="133"/>
      <c r="L51" s="133"/>
      <c r="M51" s="133"/>
      <c r="N51" s="133"/>
      <c r="O51" s="133"/>
      <c r="P51" s="133"/>
      <c r="Q51" s="133"/>
      <c r="R51" s="133"/>
      <c r="S51" s="133"/>
      <c r="T51" s="133"/>
    </row>
  </sheetData>
  <sheetProtection algorithmName="SHA-512" hashValue="QiRVH0wBRzsRAZdxB3HsSNq0g0R+PHhb7AOJ3QgKoXGqg/PugSpxyDMj9Jwl5LtKzcmmwbVgI/ba80z2FKPmhA==" saltValue="vT+qvaHcSgUEMCzqApxUfg==" spinCount="100000" sheet="1" objects="1" scenarios="1"/>
  <mergeCells count="32">
    <mergeCell ref="L50:S50"/>
    <mergeCell ref="A28:K29"/>
    <mergeCell ref="L16:S19"/>
    <mergeCell ref="L22:S25"/>
    <mergeCell ref="L28:S30"/>
    <mergeCell ref="L39:S42"/>
    <mergeCell ref="L27:S27"/>
    <mergeCell ref="L21:S21"/>
    <mergeCell ref="L20:S20"/>
    <mergeCell ref="L26:S26"/>
    <mergeCell ref="L31:S31"/>
    <mergeCell ref="L32:S32"/>
    <mergeCell ref="A30:K32"/>
    <mergeCell ref="A17:K18"/>
    <mergeCell ref="A23:K24"/>
    <mergeCell ref="A40:K41"/>
    <mergeCell ref="A3:P3"/>
    <mergeCell ref="A2:P2"/>
    <mergeCell ref="L49:S49"/>
    <mergeCell ref="L45:S48"/>
    <mergeCell ref="L44:S44"/>
    <mergeCell ref="L43:S43"/>
    <mergeCell ref="A9:T9"/>
    <mergeCell ref="A13:T13"/>
    <mergeCell ref="A11:T11"/>
    <mergeCell ref="A15:T15"/>
    <mergeCell ref="A4:T4"/>
    <mergeCell ref="A6:T6"/>
    <mergeCell ref="A33:K34"/>
    <mergeCell ref="A35:K37"/>
    <mergeCell ref="L37:S37"/>
    <mergeCell ref="L38:S38"/>
  </mergeCells>
  <conditionalFormatting sqref="A4">
    <cfRule type="containsText" dxfId="9" priority="7" operator="containsText" text="January 00 1900">
      <formula>NOT(ISERROR(SEARCH("January 00 1900",A4)))</formula>
    </cfRule>
    <cfRule type="cellIs" dxfId="8" priority="8" operator="equal">
      <formula>0</formula>
    </cfRule>
  </conditionalFormatting>
  <conditionalFormatting sqref="A51">
    <cfRule type="containsText" dxfId="7" priority="1" operator="containsText" text=", , January 00 1900">
      <formula>NOT(ISERROR(SEARCH(", , January 00 1900",A51)))</formula>
    </cfRule>
  </conditionalFormatting>
  <hyperlinks>
    <hyperlink ref="A6" r:id="rId1" display="http://corporate.ppg.com/Purchasing/Raw-Material-Introduction-Process.aspx" xr:uid="{00000000-0004-0000-0600-000000000000}"/>
    <hyperlink ref="A6:T6" r:id="rId2" display="https://procurement.ppg.com/Raw-Material-Introduction" xr:uid="{90754E0D-492B-482A-BDFD-2C6865FBBD9B}"/>
  </hyperlinks>
  <printOptions horizontalCentered="1"/>
  <pageMargins left="0.25" right="0.25" top="0.25" bottom="0.25" header="0.3" footer="0.3"/>
  <pageSetup orientation="portrait" r:id="rId3"/>
  <rowBreaks count="1" manualBreakCount="1">
    <brk id="32" max="16383" man="1"/>
  </rowBreaks>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8"/>
  </sheetPr>
  <dimension ref="A1:I605"/>
  <sheetViews>
    <sheetView topLeftCell="A201" zoomScale="85" zoomScaleNormal="85" workbookViewId="0">
      <selection activeCell="A210" sqref="A210"/>
    </sheetView>
  </sheetViews>
  <sheetFormatPr defaultColWidth="9" defaultRowHeight="14.25"/>
  <cols>
    <col min="1" max="1" width="64.375" customWidth="1"/>
    <col min="2" max="2" width="54.625" style="26" customWidth="1"/>
    <col min="3" max="3" width="70.625" style="34" customWidth="1"/>
    <col min="4" max="4" width="43.125" style="27" customWidth="1"/>
    <col min="5" max="5" width="70.625" style="27" customWidth="1"/>
    <col min="6" max="6" width="70.625" customWidth="1"/>
    <col min="7" max="8" width="32.5" customWidth="1"/>
    <col min="9" max="9" width="38.125" style="27" customWidth="1"/>
  </cols>
  <sheetData>
    <row r="1" spans="1:9" s="17" customFormat="1" ht="30" customHeight="1">
      <c r="A1" s="725" t="s">
        <v>229</v>
      </c>
      <c r="B1" s="725"/>
      <c r="C1" s="728" t="s">
        <v>230</v>
      </c>
      <c r="D1" s="728"/>
      <c r="E1" s="728"/>
      <c r="F1" s="728"/>
      <c r="I1" s="25"/>
    </row>
    <row r="2" spans="1:9" s="17" customFormat="1" ht="52.5" customHeight="1">
      <c r="A2" s="725"/>
      <c r="B2" s="725"/>
      <c r="C2" s="728"/>
      <c r="D2" s="728"/>
      <c r="E2" s="728"/>
      <c r="F2" s="728"/>
      <c r="I2" s="25"/>
    </row>
    <row r="3" spans="1:9" s="17" customFormat="1" ht="30" customHeight="1">
      <c r="A3" s="62"/>
      <c r="B3" s="62"/>
      <c r="C3" s="727" t="s">
        <v>231</v>
      </c>
      <c r="D3" s="727"/>
      <c r="E3" s="727"/>
      <c r="F3" s="727"/>
      <c r="I3" s="25"/>
    </row>
    <row r="4" spans="1:9" s="17" customFormat="1" ht="45.2" customHeight="1">
      <c r="A4" s="69" t="s">
        <v>232</v>
      </c>
      <c r="B4" s="68" t="s">
        <v>233</v>
      </c>
      <c r="C4" s="726" t="s">
        <v>234</v>
      </c>
      <c r="D4" s="726"/>
      <c r="E4" s="72"/>
      <c r="F4" s="73"/>
      <c r="I4" s="25"/>
    </row>
    <row r="5" spans="1:9" ht="15">
      <c r="A5" s="70" t="s">
        <v>235</v>
      </c>
      <c r="B5" s="37" t="s">
        <v>236</v>
      </c>
      <c r="C5" s="33" t="s">
        <v>237</v>
      </c>
      <c r="D5" s="63" t="s">
        <v>238</v>
      </c>
      <c r="E5" s="64" t="s">
        <v>239</v>
      </c>
      <c r="F5" s="74" t="s">
        <v>240</v>
      </c>
      <c r="G5" s="75" t="s">
        <v>241</v>
      </c>
      <c r="H5" s="75" t="s">
        <v>242</v>
      </c>
      <c r="I5" s="60" t="s">
        <v>243</v>
      </c>
    </row>
    <row r="6" spans="1:9" ht="28.5">
      <c r="A6" s="32" t="s">
        <v>244</v>
      </c>
      <c r="B6" s="32" t="s">
        <v>245</v>
      </c>
      <c r="C6" s="38" t="s">
        <v>248</v>
      </c>
      <c r="D6" s="71">
        <v>1</v>
      </c>
      <c r="E6" s="65" t="s">
        <v>244</v>
      </c>
      <c r="F6" s="32" t="s">
        <v>247</v>
      </c>
      <c r="G6" s="110" t="s">
        <v>248</v>
      </c>
      <c r="H6" s="28" t="s">
        <v>246</v>
      </c>
      <c r="I6" s="59" t="s">
        <v>249</v>
      </c>
    </row>
    <row r="7" spans="1:9" ht="42.75">
      <c r="A7" s="32" t="s">
        <v>17</v>
      </c>
      <c r="B7" s="32" t="s">
        <v>250</v>
      </c>
      <c r="C7" s="38" t="s">
        <v>253</v>
      </c>
      <c r="D7" s="71">
        <v>2</v>
      </c>
      <c r="E7" s="65" t="s">
        <v>17</v>
      </c>
      <c r="F7" s="32" t="s">
        <v>252</v>
      </c>
      <c r="G7" s="110" t="s">
        <v>253</v>
      </c>
      <c r="H7" s="28" t="s">
        <v>251</v>
      </c>
      <c r="I7" s="59" t="s">
        <v>254</v>
      </c>
    </row>
    <row r="8" spans="1:9" ht="15">
      <c r="A8" s="35" t="s">
        <v>100</v>
      </c>
      <c r="B8" s="32" t="s">
        <v>255</v>
      </c>
      <c r="C8" s="38" t="s">
        <v>258</v>
      </c>
      <c r="D8" s="71">
        <v>3</v>
      </c>
      <c r="E8" s="65" t="s">
        <v>100</v>
      </c>
      <c r="F8" s="32" t="s">
        <v>257</v>
      </c>
      <c r="G8" s="110" t="s">
        <v>258</v>
      </c>
      <c r="H8" s="28" t="s">
        <v>256</v>
      </c>
      <c r="I8" s="59" t="s">
        <v>259</v>
      </c>
    </row>
    <row r="9" spans="1:9" ht="28.5">
      <c r="A9" s="35" t="s">
        <v>102</v>
      </c>
      <c r="B9" s="32" t="s">
        <v>255</v>
      </c>
      <c r="C9" s="38" t="s">
        <v>262</v>
      </c>
      <c r="D9" s="71">
        <v>4</v>
      </c>
      <c r="E9" s="65" t="s">
        <v>102</v>
      </c>
      <c r="F9" s="32" t="s">
        <v>261</v>
      </c>
      <c r="G9" s="110" t="s">
        <v>262</v>
      </c>
      <c r="H9" s="28" t="s">
        <v>260</v>
      </c>
      <c r="I9" s="59" t="s">
        <v>263</v>
      </c>
    </row>
    <row r="10" spans="1:9" ht="28.5">
      <c r="A10" s="35" t="s">
        <v>104</v>
      </c>
      <c r="B10" s="32" t="s">
        <v>255</v>
      </c>
      <c r="C10" s="38" t="s">
        <v>266</v>
      </c>
      <c r="D10" s="71">
        <v>5</v>
      </c>
      <c r="E10" s="65" t="s">
        <v>104</v>
      </c>
      <c r="F10" s="32" t="s">
        <v>265</v>
      </c>
      <c r="G10" s="110" t="s">
        <v>266</v>
      </c>
      <c r="H10" s="28" t="s">
        <v>264</v>
      </c>
      <c r="I10" s="59" t="s">
        <v>267</v>
      </c>
    </row>
    <row r="11" spans="1:9" ht="28.5">
      <c r="A11" s="35" t="s">
        <v>106</v>
      </c>
      <c r="B11" s="32" t="s">
        <v>255</v>
      </c>
      <c r="C11" s="38" t="s">
        <v>270</v>
      </c>
      <c r="D11" s="71">
        <v>6</v>
      </c>
      <c r="E11" s="65" t="s">
        <v>106</v>
      </c>
      <c r="F11" s="32" t="s">
        <v>269</v>
      </c>
      <c r="G11" s="110" t="s">
        <v>270</v>
      </c>
      <c r="H11" s="28" t="s">
        <v>268</v>
      </c>
      <c r="I11" s="59" t="s">
        <v>271</v>
      </c>
    </row>
    <row r="12" spans="1:9" ht="15">
      <c r="A12" s="35" t="s">
        <v>108</v>
      </c>
      <c r="B12" s="32" t="s">
        <v>255</v>
      </c>
      <c r="C12" s="38" t="s">
        <v>274</v>
      </c>
      <c r="D12" s="71">
        <v>7</v>
      </c>
      <c r="E12" s="65" t="s">
        <v>108</v>
      </c>
      <c r="F12" s="32" t="s">
        <v>273</v>
      </c>
      <c r="G12" s="110" t="s">
        <v>274</v>
      </c>
      <c r="H12" s="28" t="s">
        <v>272</v>
      </c>
      <c r="I12" s="59" t="s">
        <v>275</v>
      </c>
    </row>
    <row r="13" spans="1:9" ht="15">
      <c r="A13" s="35" t="s">
        <v>109</v>
      </c>
      <c r="B13" s="32" t="s">
        <v>255</v>
      </c>
      <c r="C13" s="38" t="s">
        <v>278</v>
      </c>
      <c r="D13" s="71">
        <v>8</v>
      </c>
      <c r="E13" s="65" t="s">
        <v>109</v>
      </c>
      <c r="F13" s="32" t="s">
        <v>277</v>
      </c>
      <c r="G13" s="110" t="s">
        <v>278</v>
      </c>
      <c r="H13" s="28" t="s">
        <v>276</v>
      </c>
      <c r="I13" s="59" t="s">
        <v>279</v>
      </c>
    </row>
    <row r="14" spans="1:9" ht="28.5">
      <c r="A14" s="32" t="s">
        <v>107</v>
      </c>
      <c r="B14" s="32" t="s">
        <v>255</v>
      </c>
      <c r="C14" s="38" t="s">
        <v>282</v>
      </c>
      <c r="D14" s="71">
        <v>9</v>
      </c>
      <c r="E14" s="65" t="s">
        <v>107</v>
      </c>
      <c r="F14" s="32" t="s">
        <v>281</v>
      </c>
      <c r="G14" s="110" t="s">
        <v>282</v>
      </c>
      <c r="H14" s="28" t="s">
        <v>280</v>
      </c>
      <c r="I14" s="59" t="s">
        <v>283</v>
      </c>
    </row>
    <row r="15" spans="1:9" ht="42.75">
      <c r="A15" s="32" t="s">
        <v>284</v>
      </c>
      <c r="B15" s="32" t="s">
        <v>285</v>
      </c>
      <c r="C15" s="38" t="s">
        <v>287</v>
      </c>
      <c r="D15" s="71">
        <v>10</v>
      </c>
      <c r="E15" s="65" t="s">
        <v>284</v>
      </c>
      <c r="F15" s="32" t="s">
        <v>286</v>
      </c>
      <c r="G15" s="110" t="s">
        <v>287</v>
      </c>
      <c r="H15" s="28" t="s">
        <v>189</v>
      </c>
      <c r="I15" s="59" t="s">
        <v>288</v>
      </c>
    </row>
    <row r="16" spans="1:9" ht="15">
      <c r="A16" s="32" t="s">
        <v>110</v>
      </c>
      <c r="B16" s="32" t="s">
        <v>255</v>
      </c>
      <c r="C16" s="38" t="s">
        <v>291</v>
      </c>
      <c r="D16" s="71">
        <v>11</v>
      </c>
      <c r="E16" s="65" t="s">
        <v>110</v>
      </c>
      <c r="F16" s="32" t="s">
        <v>290</v>
      </c>
      <c r="G16" s="110" t="s">
        <v>291</v>
      </c>
      <c r="H16" s="28" t="s">
        <v>289</v>
      </c>
      <c r="I16" s="59" t="s">
        <v>292</v>
      </c>
    </row>
    <row r="17" spans="1:9" ht="15">
      <c r="A17" s="32" t="s">
        <v>118</v>
      </c>
      <c r="B17" s="32" t="s">
        <v>255</v>
      </c>
      <c r="C17" s="38" t="s">
        <v>295</v>
      </c>
      <c r="D17" s="71">
        <v>12</v>
      </c>
      <c r="E17" s="65" t="s">
        <v>118</v>
      </c>
      <c r="F17" s="32" t="s">
        <v>294</v>
      </c>
      <c r="G17" s="110" t="s">
        <v>295</v>
      </c>
      <c r="H17" s="28" t="s">
        <v>293</v>
      </c>
      <c r="I17" s="59" t="s">
        <v>296</v>
      </c>
    </row>
    <row r="18" spans="1:9" ht="15">
      <c r="A18" s="32" t="s">
        <v>101</v>
      </c>
      <c r="B18" s="32" t="s">
        <v>255</v>
      </c>
      <c r="C18" s="38" t="s">
        <v>299</v>
      </c>
      <c r="D18" s="71">
        <v>13</v>
      </c>
      <c r="E18" s="65" t="s">
        <v>101</v>
      </c>
      <c r="F18" s="32" t="s">
        <v>298</v>
      </c>
      <c r="G18" s="110" t="s">
        <v>299</v>
      </c>
      <c r="H18" s="28" t="s">
        <v>297</v>
      </c>
      <c r="I18" s="59" t="s">
        <v>300</v>
      </c>
    </row>
    <row r="19" spans="1:9" ht="15">
      <c r="A19" s="35" t="s">
        <v>116</v>
      </c>
      <c r="B19" s="32" t="s">
        <v>255</v>
      </c>
      <c r="C19" s="38" t="s">
        <v>303</v>
      </c>
      <c r="D19" s="71">
        <v>14</v>
      </c>
      <c r="E19" s="65" t="s">
        <v>116</v>
      </c>
      <c r="F19" s="32" t="s">
        <v>302</v>
      </c>
      <c r="G19" s="110" t="s">
        <v>303</v>
      </c>
      <c r="H19" s="28" t="s">
        <v>301</v>
      </c>
      <c r="I19" s="59" t="s">
        <v>304</v>
      </c>
    </row>
    <row r="20" spans="1:9" ht="15">
      <c r="A20" s="32" t="s">
        <v>103</v>
      </c>
      <c r="B20" s="32" t="s">
        <v>255</v>
      </c>
      <c r="C20" s="38" t="s">
        <v>307</v>
      </c>
      <c r="D20" s="71">
        <v>15</v>
      </c>
      <c r="E20" s="65" t="s">
        <v>103</v>
      </c>
      <c r="F20" s="32" t="s">
        <v>306</v>
      </c>
      <c r="G20" s="110" t="s">
        <v>307</v>
      </c>
      <c r="H20" s="28" t="s">
        <v>305</v>
      </c>
      <c r="I20" s="59" t="s">
        <v>308</v>
      </c>
    </row>
    <row r="21" spans="1:9" ht="30">
      <c r="A21" s="32" t="s">
        <v>199</v>
      </c>
      <c r="B21" s="32" t="s">
        <v>285</v>
      </c>
      <c r="C21" s="38" t="s">
        <v>311</v>
      </c>
      <c r="D21" s="71">
        <v>16</v>
      </c>
      <c r="E21" s="65" t="s">
        <v>199</v>
      </c>
      <c r="F21" s="32" t="s">
        <v>310</v>
      </c>
      <c r="G21" s="111" t="s">
        <v>311</v>
      </c>
      <c r="H21" s="30" t="s">
        <v>309</v>
      </c>
      <c r="I21" s="59" t="s">
        <v>312</v>
      </c>
    </row>
    <row r="22" spans="1:9" ht="28.5">
      <c r="A22" s="32" t="s">
        <v>203</v>
      </c>
      <c r="B22" s="32" t="s">
        <v>285</v>
      </c>
      <c r="C22" s="38" t="s">
        <v>315</v>
      </c>
      <c r="D22" s="71">
        <v>17</v>
      </c>
      <c r="E22" s="65" t="s">
        <v>203</v>
      </c>
      <c r="F22" s="32" t="s">
        <v>314</v>
      </c>
      <c r="G22" s="110" t="s">
        <v>315</v>
      </c>
      <c r="H22" s="28" t="s">
        <v>313</v>
      </c>
      <c r="I22" s="59" t="s">
        <v>316</v>
      </c>
    </row>
    <row r="23" spans="1:9" ht="15">
      <c r="A23" s="32" t="s">
        <v>206</v>
      </c>
      <c r="B23" s="32" t="s">
        <v>285</v>
      </c>
      <c r="C23" s="38" t="s">
        <v>319</v>
      </c>
      <c r="D23" s="71">
        <v>18</v>
      </c>
      <c r="E23" s="65" t="s">
        <v>206</v>
      </c>
      <c r="F23" s="32" t="s">
        <v>318</v>
      </c>
      <c r="G23" s="111" t="s">
        <v>319</v>
      </c>
      <c r="H23" s="30" t="s">
        <v>317</v>
      </c>
      <c r="I23" s="59" t="s">
        <v>320</v>
      </c>
    </row>
    <row r="24" spans="1:9" ht="15">
      <c r="A24" s="32" t="s">
        <v>213</v>
      </c>
      <c r="B24" s="32" t="s">
        <v>285</v>
      </c>
      <c r="C24" s="38" t="s">
        <v>323</v>
      </c>
      <c r="D24" s="71">
        <v>19</v>
      </c>
      <c r="E24" s="65" t="s">
        <v>213</v>
      </c>
      <c r="F24" s="32" t="s">
        <v>322</v>
      </c>
      <c r="G24" s="110" t="s">
        <v>323</v>
      </c>
      <c r="H24" s="28" t="s">
        <v>321</v>
      </c>
      <c r="I24" s="59" t="s">
        <v>324</v>
      </c>
    </row>
    <row r="25" spans="1:9" ht="409.5">
      <c r="A25" s="32" t="s">
        <v>98</v>
      </c>
      <c r="B25" s="32" t="s">
        <v>325</v>
      </c>
      <c r="C25" s="38" t="s">
        <v>327</v>
      </c>
      <c r="D25" s="71">
        <v>20</v>
      </c>
      <c r="E25" s="65" t="s">
        <v>7540</v>
      </c>
      <c r="F25" s="32" t="s">
        <v>7539</v>
      </c>
      <c r="G25" s="110" t="s">
        <v>327</v>
      </c>
      <c r="H25" s="29" t="s">
        <v>326</v>
      </c>
      <c r="I25" s="59" t="s">
        <v>328</v>
      </c>
    </row>
    <row r="26" spans="1:9" ht="85.5">
      <c r="A26" s="32" t="s">
        <v>329</v>
      </c>
      <c r="B26" s="32" t="s">
        <v>245</v>
      </c>
      <c r="C26" s="38" t="s">
        <v>333</v>
      </c>
      <c r="D26" s="71">
        <v>21</v>
      </c>
      <c r="E26" s="65" t="s">
        <v>331</v>
      </c>
      <c r="F26" s="32" t="s">
        <v>332</v>
      </c>
      <c r="G26" s="110" t="s">
        <v>333</v>
      </c>
      <c r="H26" s="28" t="s">
        <v>330</v>
      </c>
      <c r="I26" s="59" t="s">
        <v>334</v>
      </c>
    </row>
    <row r="27" spans="1:9" ht="15">
      <c r="A27" s="32" t="s">
        <v>335</v>
      </c>
      <c r="B27" s="32"/>
      <c r="C27" s="43" t="s">
        <v>338</v>
      </c>
      <c r="D27" s="71">
        <v>22</v>
      </c>
      <c r="E27" s="65" t="s">
        <v>335</v>
      </c>
      <c r="F27" s="32" t="s">
        <v>337</v>
      </c>
      <c r="G27" s="112" t="s">
        <v>338</v>
      </c>
      <c r="H27" s="32" t="s">
        <v>336</v>
      </c>
      <c r="I27" s="59"/>
    </row>
    <row r="28" spans="1:9" ht="15">
      <c r="A28" s="32" t="s">
        <v>339</v>
      </c>
      <c r="B28" s="32" t="s">
        <v>245</v>
      </c>
      <c r="C28" s="38" t="s">
        <v>342</v>
      </c>
      <c r="D28" s="71">
        <v>23</v>
      </c>
      <c r="E28" s="65" t="s">
        <v>339</v>
      </c>
      <c r="F28" s="32" t="s">
        <v>341</v>
      </c>
      <c r="G28" s="110" t="s">
        <v>342</v>
      </c>
      <c r="H28" s="28" t="s">
        <v>340</v>
      </c>
      <c r="I28" s="59" t="s">
        <v>343</v>
      </c>
    </row>
    <row r="29" spans="1:9" ht="28.5">
      <c r="A29" s="32" t="s">
        <v>228</v>
      </c>
      <c r="B29" s="32" t="s">
        <v>344</v>
      </c>
      <c r="C29" s="38" t="s">
        <v>347</v>
      </c>
      <c r="D29" s="71">
        <v>24</v>
      </c>
      <c r="E29" s="65" t="s">
        <v>228</v>
      </c>
      <c r="F29" s="32" t="s">
        <v>346</v>
      </c>
      <c r="G29" s="110" t="s">
        <v>347</v>
      </c>
      <c r="H29" s="28" t="s">
        <v>345</v>
      </c>
      <c r="I29" s="59" t="s">
        <v>348</v>
      </c>
    </row>
    <row r="30" spans="1:9" ht="15">
      <c r="A30" s="32" t="s">
        <v>25</v>
      </c>
      <c r="B30" s="32" t="s">
        <v>250</v>
      </c>
      <c r="C30" s="38" t="s">
        <v>351</v>
      </c>
      <c r="D30" s="71">
        <v>25</v>
      </c>
      <c r="E30" s="65" t="s">
        <v>25</v>
      </c>
      <c r="F30" s="32" t="s">
        <v>350</v>
      </c>
      <c r="G30" s="110" t="s">
        <v>351</v>
      </c>
      <c r="H30" s="28" t="s">
        <v>349</v>
      </c>
      <c r="I30" s="59" t="s">
        <v>352</v>
      </c>
    </row>
    <row r="31" spans="1:9" ht="15">
      <c r="A31" s="32" t="s">
        <v>353</v>
      </c>
      <c r="B31" s="32" t="s">
        <v>354</v>
      </c>
      <c r="C31" s="38" t="s">
        <v>356</v>
      </c>
      <c r="D31" s="71">
        <v>26</v>
      </c>
      <c r="E31" s="65" t="s">
        <v>353</v>
      </c>
      <c r="F31" s="32" t="s">
        <v>353</v>
      </c>
      <c r="G31" s="110" t="s">
        <v>356</v>
      </c>
      <c r="H31" s="28" t="s">
        <v>355</v>
      </c>
      <c r="I31" s="59" t="s">
        <v>357</v>
      </c>
    </row>
    <row r="32" spans="1:9" ht="28.5">
      <c r="A32" s="32" t="s">
        <v>6668</v>
      </c>
      <c r="B32" s="32"/>
      <c r="C32" s="43" t="s">
        <v>360</v>
      </c>
      <c r="D32" s="71">
        <v>27</v>
      </c>
      <c r="E32" s="65" t="s">
        <v>358</v>
      </c>
      <c r="F32" s="32" t="s">
        <v>7536</v>
      </c>
      <c r="G32" s="112" t="s">
        <v>360</v>
      </c>
      <c r="H32" s="32" t="s">
        <v>359</v>
      </c>
      <c r="I32" s="59"/>
    </row>
    <row r="33" spans="1:9" ht="28.5">
      <c r="A33" s="32" t="s">
        <v>6669</v>
      </c>
      <c r="B33" s="32"/>
      <c r="C33" s="43" t="s">
        <v>363</v>
      </c>
      <c r="D33" s="71">
        <v>28</v>
      </c>
      <c r="E33" s="65" t="s">
        <v>361</v>
      </c>
      <c r="F33" s="32" t="s">
        <v>7537</v>
      </c>
      <c r="G33" s="112" t="s">
        <v>363</v>
      </c>
      <c r="H33" s="32" t="s">
        <v>362</v>
      </c>
      <c r="I33" s="59"/>
    </row>
    <row r="34" spans="1:9" ht="15">
      <c r="A34" s="32" t="s">
        <v>364</v>
      </c>
      <c r="B34" s="32" t="s">
        <v>354</v>
      </c>
      <c r="C34" s="38" t="s">
        <v>367</v>
      </c>
      <c r="D34" s="71">
        <v>29</v>
      </c>
      <c r="E34" s="65" t="s">
        <v>364</v>
      </c>
      <c r="F34" s="32" t="s">
        <v>366</v>
      </c>
      <c r="G34" s="110" t="s">
        <v>367</v>
      </c>
      <c r="H34" s="28" t="s">
        <v>365</v>
      </c>
      <c r="I34" s="59" t="s">
        <v>368</v>
      </c>
    </row>
    <row r="35" spans="1:9" ht="28.5">
      <c r="A35" s="32" t="s">
        <v>369</v>
      </c>
      <c r="B35" s="32" t="s">
        <v>245</v>
      </c>
      <c r="C35" s="38" t="s">
        <v>372</v>
      </c>
      <c r="D35" s="71">
        <v>30</v>
      </c>
      <c r="E35" s="65" t="s">
        <v>369</v>
      </c>
      <c r="F35" s="32" t="s">
        <v>371</v>
      </c>
      <c r="G35" s="110" t="s">
        <v>372</v>
      </c>
      <c r="H35" s="28" t="s">
        <v>370</v>
      </c>
      <c r="I35" s="59" t="s">
        <v>373</v>
      </c>
    </row>
    <row r="36" spans="1:9" ht="185.25">
      <c r="A36" s="32" t="s">
        <v>34</v>
      </c>
      <c r="B36" s="32" t="s">
        <v>250</v>
      </c>
      <c r="C36" s="38" t="s">
        <v>377</v>
      </c>
      <c r="D36" s="71">
        <v>31</v>
      </c>
      <c r="E36" s="65" t="s">
        <v>375</v>
      </c>
      <c r="F36" s="32" t="s">
        <v>376</v>
      </c>
      <c r="G36" s="110" t="s">
        <v>377</v>
      </c>
      <c r="H36" s="28" t="s">
        <v>374</v>
      </c>
      <c r="I36" s="59" t="s">
        <v>378</v>
      </c>
    </row>
    <row r="37" spans="1:9" ht="15">
      <c r="A37" s="32" t="s">
        <v>379</v>
      </c>
      <c r="B37" s="32"/>
      <c r="C37" s="43" t="s">
        <v>382</v>
      </c>
      <c r="D37" s="71">
        <v>32</v>
      </c>
      <c r="E37" s="65" t="s">
        <v>379</v>
      </c>
      <c r="F37" s="32" t="s">
        <v>381</v>
      </c>
      <c r="G37" s="112" t="s">
        <v>382</v>
      </c>
      <c r="H37" s="32" t="s">
        <v>380</v>
      </c>
      <c r="I37" s="59"/>
    </row>
    <row r="38" spans="1:9" ht="15">
      <c r="A38" s="32" t="s">
        <v>383</v>
      </c>
      <c r="B38" s="32"/>
      <c r="C38" s="43" t="s">
        <v>386</v>
      </c>
      <c r="D38" s="71">
        <v>33</v>
      </c>
      <c r="E38" s="66" t="s">
        <v>383</v>
      </c>
      <c r="F38" s="32" t="s">
        <v>385</v>
      </c>
      <c r="G38" s="112" t="s">
        <v>386</v>
      </c>
      <c r="H38" s="32" t="s">
        <v>384</v>
      </c>
      <c r="I38" s="59"/>
    </row>
    <row r="39" spans="1:9" ht="15">
      <c r="A39" s="32" t="s">
        <v>387</v>
      </c>
      <c r="B39" s="32" t="s">
        <v>245</v>
      </c>
      <c r="C39" s="38" t="s">
        <v>390</v>
      </c>
      <c r="D39" s="71">
        <v>34</v>
      </c>
      <c r="E39" s="65" t="s">
        <v>387</v>
      </c>
      <c r="F39" s="32" t="s">
        <v>389</v>
      </c>
      <c r="G39" s="110" t="s">
        <v>390</v>
      </c>
      <c r="H39" s="28" t="s">
        <v>388</v>
      </c>
      <c r="I39" s="59" t="s">
        <v>391</v>
      </c>
    </row>
    <row r="40" spans="1:9" ht="85.5">
      <c r="A40" s="32" t="s">
        <v>392</v>
      </c>
      <c r="B40" s="32" t="s">
        <v>245</v>
      </c>
      <c r="C40" s="38" t="s">
        <v>396</v>
      </c>
      <c r="D40" s="71">
        <v>35</v>
      </c>
      <c r="E40" s="65" t="s">
        <v>394</v>
      </c>
      <c r="F40" s="32" t="s">
        <v>395</v>
      </c>
      <c r="G40" s="110" t="s">
        <v>396</v>
      </c>
      <c r="H40" s="28" t="s">
        <v>393</v>
      </c>
      <c r="I40" s="59" t="s">
        <v>397</v>
      </c>
    </row>
    <row r="41" spans="1:9" ht="99.75">
      <c r="A41" s="32" t="s">
        <v>398</v>
      </c>
      <c r="B41" s="32" t="s">
        <v>245</v>
      </c>
      <c r="C41" s="38" t="s">
        <v>402</v>
      </c>
      <c r="D41" s="71">
        <v>36</v>
      </c>
      <c r="E41" s="65" t="s">
        <v>400</v>
      </c>
      <c r="F41" s="32" t="s">
        <v>401</v>
      </c>
      <c r="G41" s="110" t="s">
        <v>402</v>
      </c>
      <c r="H41" s="28" t="s">
        <v>399</v>
      </c>
      <c r="I41" s="59" t="s">
        <v>403</v>
      </c>
    </row>
    <row r="42" spans="1:9" ht="71.25">
      <c r="A42" s="32" t="s">
        <v>404</v>
      </c>
      <c r="B42" s="32" t="s">
        <v>245</v>
      </c>
      <c r="C42" s="38" t="s">
        <v>408</v>
      </c>
      <c r="D42" s="71">
        <v>37</v>
      </c>
      <c r="E42" s="65" t="s">
        <v>406</v>
      </c>
      <c r="F42" s="32" t="s">
        <v>407</v>
      </c>
      <c r="G42" s="110" t="s">
        <v>408</v>
      </c>
      <c r="H42" s="28" t="s">
        <v>405</v>
      </c>
      <c r="I42" s="59" t="s">
        <v>409</v>
      </c>
    </row>
    <row r="43" spans="1:9" ht="57">
      <c r="A43" s="32" t="s">
        <v>76</v>
      </c>
      <c r="B43" s="32" t="s">
        <v>410</v>
      </c>
      <c r="C43" s="38" t="s">
        <v>413</v>
      </c>
      <c r="D43" s="71">
        <v>38</v>
      </c>
      <c r="E43" s="65" t="s">
        <v>75</v>
      </c>
      <c r="F43" s="32" t="s">
        <v>412</v>
      </c>
      <c r="G43" s="110" t="s">
        <v>413</v>
      </c>
      <c r="H43" s="28" t="s">
        <v>411</v>
      </c>
      <c r="I43" s="59" t="s">
        <v>414</v>
      </c>
    </row>
    <row r="44" spans="1:9" ht="28.5">
      <c r="A44" s="32" t="s">
        <v>415</v>
      </c>
      <c r="B44" s="32" t="s">
        <v>416</v>
      </c>
      <c r="C44" s="43" t="s">
        <v>419</v>
      </c>
      <c r="D44" s="71">
        <v>39</v>
      </c>
      <c r="E44" s="65" t="s">
        <v>415</v>
      </c>
      <c r="F44" s="27" t="s">
        <v>418</v>
      </c>
      <c r="G44" s="113" t="s">
        <v>419</v>
      </c>
      <c r="H44" s="27" t="s">
        <v>417</v>
      </c>
      <c r="I44" s="59"/>
    </row>
    <row r="45" spans="1:9" ht="85.5">
      <c r="A45" s="32" t="s">
        <v>420</v>
      </c>
      <c r="B45" s="32" t="s">
        <v>416</v>
      </c>
      <c r="C45" s="43" t="s">
        <v>424</v>
      </c>
      <c r="D45" s="71">
        <v>40</v>
      </c>
      <c r="E45" s="65" t="s">
        <v>422</v>
      </c>
      <c r="F45" s="27" t="s">
        <v>423</v>
      </c>
      <c r="G45" s="113" t="s">
        <v>424</v>
      </c>
      <c r="H45" s="27" t="s">
        <v>421</v>
      </c>
      <c r="I45" s="59"/>
    </row>
    <row r="46" spans="1:9" ht="15">
      <c r="A46" s="32" t="s">
        <v>425</v>
      </c>
      <c r="B46" s="32" t="s">
        <v>245</v>
      </c>
      <c r="C46" s="38" t="s">
        <v>428</v>
      </c>
      <c r="D46" s="71">
        <v>41</v>
      </c>
      <c r="E46" s="65" t="s">
        <v>425</v>
      </c>
      <c r="F46" s="32" t="s">
        <v>427</v>
      </c>
      <c r="G46" s="110" t="s">
        <v>428</v>
      </c>
      <c r="H46" s="28" t="s">
        <v>426</v>
      </c>
      <c r="I46" s="59" t="s">
        <v>429</v>
      </c>
    </row>
    <row r="47" spans="1:9" ht="15">
      <c r="A47" s="32" t="s">
        <v>430</v>
      </c>
      <c r="B47" s="32"/>
      <c r="C47" s="43" t="s">
        <v>274</v>
      </c>
      <c r="D47" s="71">
        <v>42</v>
      </c>
      <c r="E47" s="65" t="s">
        <v>430</v>
      </c>
      <c r="F47" s="32" t="s">
        <v>432</v>
      </c>
      <c r="G47" s="112" t="s">
        <v>274</v>
      </c>
      <c r="H47" s="32" t="s">
        <v>431</v>
      </c>
      <c r="I47" s="59"/>
    </row>
    <row r="48" spans="1:9" ht="15">
      <c r="A48" s="32" t="s">
        <v>433</v>
      </c>
      <c r="B48" s="32"/>
      <c r="C48" s="43" t="s">
        <v>436</v>
      </c>
      <c r="D48" s="71">
        <v>43</v>
      </c>
      <c r="E48" s="65" t="s">
        <v>433</v>
      </c>
      <c r="F48" s="32" t="s">
        <v>435</v>
      </c>
      <c r="G48" s="112" t="s">
        <v>436</v>
      </c>
      <c r="H48" s="32" t="s">
        <v>434</v>
      </c>
      <c r="I48" s="59"/>
    </row>
    <row r="49" spans="1:9" ht="15">
      <c r="A49" s="32" t="s">
        <v>185</v>
      </c>
      <c r="B49" s="32" t="s">
        <v>285</v>
      </c>
      <c r="C49" s="38" t="s">
        <v>438</v>
      </c>
      <c r="D49" s="71">
        <v>44</v>
      </c>
      <c r="E49" s="65" t="s">
        <v>185</v>
      </c>
      <c r="F49" s="32" t="s">
        <v>185</v>
      </c>
      <c r="G49" s="111" t="s">
        <v>438</v>
      </c>
      <c r="H49" s="30" t="s">
        <v>437</v>
      </c>
      <c r="I49" s="59" t="s">
        <v>439</v>
      </c>
    </row>
    <row r="50" spans="1:9" ht="15">
      <c r="A50" s="32" t="s">
        <v>440</v>
      </c>
      <c r="B50" s="32" t="s">
        <v>245</v>
      </c>
      <c r="C50" s="38" t="s">
        <v>443</v>
      </c>
      <c r="D50" s="71">
        <v>45</v>
      </c>
      <c r="E50" s="65" t="s">
        <v>440</v>
      </c>
      <c r="F50" s="32" t="s">
        <v>442</v>
      </c>
      <c r="G50" s="110" t="s">
        <v>443</v>
      </c>
      <c r="H50" s="28" t="s">
        <v>441</v>
      </c>
      <c r="I50" s="59" t="s">
        <v>444</v>
      </c>
    </row>
    <row r="51" spans="1:9" ht="15">
      <c r="A51" s="32" t="s">
        <v>445</v>
      </c>
      <c r="B51" s="32"/>
      <c r="C51" s="43" t="s">
        <v>278</v>
      </c>
      <c r="D51" s="71">
        <v>46</v>
      </c>
      <c r="E51" s="65" t="s">
        <v>445</v>
      </c>
      <c r="F51" s="32" t="s">
        <v>447</v>
      </c>
      <c r="G51" s="112" t="s">
        <v>278</v>
      </c>
      <c r="H51" s="32" t="s">
        <v>446</v>
      </c>
      <c r="I51" s="59"/>
    </row>
    <row r="52" spans="1:9" ht="15">
      <c r="A52" s="32" t="s">
        <v>448</v>
      </c>
      <c r="B52" s="32" t="s">
        <v>245</v>
      </c>
      <c r="C52" s="38" t="s">
        <v>451</v>
      </c>
      <c r="D52" s="71">
        <v>47</v>
      </c>
      <c r="E52" s="65" t="s">
        <v>448</v>
      </c>
      <c r="F52" s="32" t="s">
        <v>450</v>
      </c>
      <c r="G52" s="110" t="s">
        <v>451</v>
      </c>
      <c r="H52" s="28" t="s">
        <v>449</v>
      </c>
      <c r="I52" s="59" t="s">
        <v>452</v>
      </c>
    </row>
    <row r="53" spans="1:9" ht="28.5">
      <c r="A53" s="32" t="s">
        <v>453</v>
      </c>
      <c r="B53" s="32" t="s">
        <v>416</v>
      </c>
      <c r="C53" s="43" t="s">
        <v>456</v>
      </c>
      <c r="D53" s="71">
        <v>48</v>
      </c>
      <c r="E53" s="65" t="s">
        <v>453</v>
      </c>
      <c r="F53" s="32" t="s">
        <v>455</v>
      </c>
      <c r="G53" s="112" t="s">
        <v>456</v>
      </c>
      <c r="H53" s="32" t="s">
        <v>454</v>
      </c>
      <c r="I53" s="59"/>
    </row>
    <row r="54" spans="1:9" ht="15">
      <c r="A54" s="32" t="s">
        <v>140</v>
      </c>
      <c r="B54" s="32" t="s">
        <v>325</v>
      </c>
      <c r="C54" s="38" t="s">
        <v>459</v>
      </c>
      <c r="D54" s="71">
        <v>49</v>
      </c>
      <c r="E54" s="65" t="s">
        <v>140</v>
      </c>
      <c r="F54" s="32" t="s">
        <v>458</v>
      </c>
      <c r="G54" s="110" t="s">
        <v>459</v>
      </c>
      <c r="H54" s="28" t="s">
        <v>457</v>
      </c>
      <c r="I54" s="59" t="s">
        <v>460</v>
      </c>
    </row>
    <row r="55" spans="1:9" ht="142.5">
      <c r="A55" s="32" t="s">
        <v>145</v>
      </c>
      <c r="B55" s="32" t="s">
        <v>325</v>
      </c>
      <c r="C55" s="38" t="s">
        <v>464</v>
      </c>
      <c r="D55" s="71">
        <v>50</v>
      </c>
      <c r="E55" s="65" t="s">
        <v>462</v>
      </c>
      <c r="F55" s="32" t="s">
        <v>463</v>
      </c>
      <c r="G55" s="110" t="s">
        <v>464</v>
      </c>
      <c r="H55" s="28" t="s">
        <v>461</v>
      </c>
      <c r="I55" s="59" t="s">
        <v>465</v>
      </c>
    </row>
    <row r="56" spans="1:9" ht="15">
      <c r="A56" s="32" t="s">
        <v>466</v>
      </c>
      <c r="B56" s="32"/>
      <c r="C56" s="43" t="s">
        <v>469</v>
      </c>
      <c r="D56" s="71">
        <v>51</v>
      </c>
      <c r="E56" s="65" t="s">
        <v>466</v>
      </c>
      <c r="F56" s="32" t="s">
        <v>468</v>
      </c>
      <c r="G56" s="112" t="s">
        <v>469</v>
      </c>
      <c r="H56" s="32" t="s">
        <v>467</v>
      </c>
      <c r="I56" s="59"/>
    </row>
    <row r="57" spans="1:9" ht="156.75">
      <c r="A57" s="32" t="s">
        <v>470</v>
      </c>
      <c r="B57" s="32" t="s">
        <v>416</v>
      </c>
      <c r="C57" s="43" t="s">
        <v>474</v>
      </c>
      <c r="D57" s="71">
        <v>52</v>
      </c>
      <c r="E57" s="65" t="s">
        <v>472</v>
      </c>
      <c r="F57" s="27" t="s">
        <v>473</v>
      </c>
      <c r="G57" s="113" t="s">
        <v>474</v>
      </c>
      <c r="H57" s="27" t="s">
        <v>471</v>
      </c>
      <c r="I57" s="59"/>
    </row>
    <row r="58" spans="1:9" ht="15">
      <c r="A58" s="32" t="s">
        <v>475</v>
      </c>
      <c r="B58" s="32" t="s">
        <v>354</v>
      </c>
      <c r="C58" s="38" t="s">
        <v>475</v>
      </c>
      <c r="D58" s="71">
        <v>53</v>
      </c>
      <c r="E58" s="65" t="s">
        <v>475</v>
      </c>
      <c r="F58" s="32" t="s">
        <v>475</v>
      </c>
      <c r="G58" s="110" t="s">
        <v>475</v>
      </c>
      <c r="H58" s="28" t="s">
        <v>476</v>
      </c>
      <c r="I58" s="59" t="s">
        <v>475</v>
      </c>
    </row>
    <row r="59" spans="1:9" ht="15">
      <c r="A59" s="32" t="s">
        <v>477</v>
      </c>
      <c r="B59" s="32" t="s">
        <v>245</v>
      </c>
      <c r="C59" s="38" t="s">
        <v>480</v>
      </c>
      <c r="D59" s="71">
        <v>54</v>
      </c>
      <c r="E59" s="65" t="s">
        <v>477</v>
      </c>
      <c r="F59" s="32" t="s">
        <v>479</v>
      </c>
      <c r="G59" s="110" t="s">
        <v>480</v>
      </c>
      <c r="H59" s="28" t="s">
        <v>478</v>
      </c>
      <c r="I59" s="59" t="s">
        <v>481</v>
      </c>
    </row>
    <row r="60" spans="1:9" ht="71.25">
      <c r="A60" s="32" t="s">
        <v>482</v>
      </c>
      <c r="B60" s="32" t="s">
        <v>416</v>
      </c>
      <c r="C60" s="43" t="s">
        <v>485</v>
      </c>
      <c r="D60" s="71">
        <v>55</v>
      </c>
      <c r="E60" s="65" t="s">
        <v>482</v>
      </c>
      <c r="F60" s="27" t="s">
        <v>484</v>
      </c>
      <c r="G60" s="113" t="s">
        <v>485</v>
      </c>
      <c r="H60" s="27" t="s">
        <v>483</v>
      </c>
      <c r="I60" s="59"/>
    </row>
    <row r="61" spans="1:9" ht="42.75">
      <c r="A61" s="32" t="s">
        <v>70</v>
      </c>
      <c r="B61" s="32" t="s">
        <v>486</v>
      </c>
      <c r="C61" s="43" t="s">
        <v>489</v>
      </c>
      <c r="D61" s="71">
        <v>56</v>
      </c>
      <c r="E61" s="65" t="s">
        <v>70</v>
      </c>
      <c r="F61" s="32" t="s">
        <v>488</v>
      </c>
      <c r="G61" s="112" t="s">
        <v>489</v>
      </c>
      <c r="H61" s="32" t="s">
        <v>487</v>
      </c>
      <c r="I61" s="59"/>
    </row>
    <row r="62" spans="1:9" ht="15">
      <c r="A62" s="32" t="s">
        <v>186</v>
      </c>
      <c r="B62" s="32" t="s">
        <v>285</v>
      </c>
      <c r="C62" s="38" t="s">
        <v>492</v>
      </c>
      <c r="D62" s="71">
        <v>57</v>
      </c>
      <c r="E62" s="65" t="s">
        <v>186</v>
      </c>
      <c r="F62" s="32" t="s">
        <v>491</v>
      </c>
      <c r="G62" s="111" t="s">
        <v>492</v>
      </c>
      <c r="H62" s="30" t="s">
        <v>490</v>
      </c>
      <c r="I62" s="59" t="s">
        <v>493</v>
      </c>
    </row>
    <row r="63" spans="1:9" ht="28.5">
      <c r="A63" s="32" t="s">
        <v>494</v>
      </c>
      <c r="B63" s="32" t="s">
        <v>255</v>
      </c>
      <c r="C63" s="38" t="s">
        <v>497</v>
      </c>
      <c r="D63" s="71">
        <v>58</v>
      </c>
      <c r="E63" s="65" t="s">
        <v>494</v>
      </c>
      <c r="F63" s="32" t="s">
        <v>496</v>
      </c>
      <c r="G63" s="110" t="s">
        <v>497</v>
      </c>
      <c r="H63" s="28" t="s">
        <v>495</v>
      </c>
      <c r="I63" s="59" t="s">
        <v>498</v>
      </c>
    </row>
    <row r="64" spans="1:9" ht="15">
      <c r="A64" s="32" t="s">
        <v>79</v>
      </c>
      <c r="B64" s="32" t="s">
        <v>410</v>
      </c>
      <c r="C64" s="38" t="s">
        <v>501</v>
      </c>
      <c r="D64" s="71">
        <v>59</v>
      </c>
      <c r="E64" s="65" t="s">
        <v>79</v>
      </c>
      <c r="F64" s="32" t="s">
        <v>500</v>
      </c>
      <c r="G64" s="110" t="s">
        <v>501</v>
      </c>
      <c r="H64" s="28" t="s">
        <v>499</v>
      </c>
      <c r="I64" s="59" t="s">
        <v>502</v>
      </c>
    </row>
    <row r="65" spans="1:9" ht="28.5">
      <c r="A65" s="32" t="s">
        <v>503</v>
      </c>
      <c r="B65" s="32"/>
      <c r="C65" s="43" t="s">
        <v>506</v>
      </c>
      <c r="D65" s="71">
        <v>60</v>
      </c>
      <c r="E65" s="65" t="s">
        <v>503</v>
      </c>
      <c r="F65" s="32" t="s">
        <v>505</v>
      </c>
      <c r="G65" s="112" t="s">
        <v>506</v>
      </c>
      <c r="H65" s="32" t="s">
        <v>504</v>
      </c>
      <c r="I65" s="59"/>
    </row>
    <row r="66" spans="1:9" ht="15">
      <c r="A66" s="32" t="s">
        <v>416</v>
      </c>
      <c r="B66" s="32" t="s">
        <v>416</v>
      </c>
      <c r="C66" s="43" t="s">
        <v>509</v>
      </c>
      <c r="D66" s="71">
        <v>61</v>
      </c>
      <c r="E66" s="65" t="s">
        <v>416</v>
      </c>
      <c r="F66" s="27" t="s">
        <v>508</v>
      </c>
      <c r="G66" s="113" t="s">
        <v>509</v>
      </c>
      <c r="H66" s="27" t="s">
        <v>507</v>
      </c>
      <c r="I66" s="59"/>
    </row>
    <row r="67" spans="1:9" ht="15">
      <c r="A67" s="32" t="s">
        <v>510</v>
      </c>
      <c r="B67" s="32" t="s">
        <v>416</v>
      </c>
      <c r="C67" s="43" t="s">
        <v>513</v>
      </c>
      <c r="D67" s="71">
        <v>62</v>
      </c>
      <c r="E67" s="65" t="s">
        <v>510</v>
      </c>
      <c r="F67" s="27" t="s">
        <v>512</v>
      </c>
      <c r="G67" s="113" t="s">
        <v>513</v>
      </c>
      <c r="H67" s="27" t="s">
        <v>511</v>
      </c>
      <c r="I67" s="59"/>
    </row>
    <row r="68" spans="1:9" ht="15">
      <c r="A68" s="32" t="s">
        <v>45</v>
      </c>
      <c r="B68" s="32" t="s">
        <v>410</v>
      </c>
      <c r="C68" s="38" t="s">
        <v>516</v>
      </c>
      <c r="D68" s="71">
        <v>63</v>
      </c>
      <c r="E68" s="65" t="s">
        <v>45</v>
      </c>
      <c r="F68" s="32" t="s">
        <v>515</v>
      </c>
      <c r="G68" s="110" t="s">
        <v>516</v>
      </c>
      <c r="H68" s="28" t="s">
        <v>514</v>
      </c>
      <c r="I68" s="59" t="s">
        <v>517</v>
      </c>
    </row>
    <row r="69" spans="1:9" ht="15">
      <c r="A69" s="32" t="s">
        <v>518</v>
      </c>
      <c r="B69" s="32"/>
      <c r="C69" s="43" t="s">
        <v>521</v>
      </c>
      <c r="D69" s="71">
        <v>64</v>
      </c>
      <c r="E69" s="65" t="s">
        <v>518</v>
      </c>
      <c r="F69" s="32" t="s">
        <v>520</v>
      </c>
      <c r="G69" s="112" t="s">
        <v>521</v>
      </c>
      <c r="H69" s="32" t="s">
        <v>519</v>
      </c>
      <c r="I69" s="59"/>
    </row>
    <row r="70" spans="1:9" ht="15">
      <c r="A70" s="32" t="s">
        <v>23</v>
      </c>
      <c r="B70" s="32" t="s">
        <v>250</v>
      </c>
      <c r="C70" s="38" t="s">
        <v>524</v>
      </c>
      <c r="D70" s="71">
        <v>65</v>
      </c>
      <c r="E70" s="65" t="s">
        <v>23</v>
      </c>
      <c r="F70" s="32" t="s">
        <v>523</v>
      </c>
      <c r="G70" s="110" t="s">
        <v>524</v>
      </c>
      <c r="H70" s="28" t="s">
        <v>522</v>
      </c>
      <c r="I70" s="59" t="s">
        <v>525</v>
      </c>
    </row>
    <row r="71" spans="1:9" ht="15">
      <c r="A71" s="32" t="s">
        <v>187</v>
      </c>
      <c r="B71" s="32" t="s">
        <v>285</v>
      </c>
      <c r="C71" s="38" t="s">
        <v>527</v>
      </c>
      <c r="D71" s="71">
        <v>66</v>
      </c>
      <c r="E71" s="65" t="s">
        <v>187</v>
      </c>
      <c r="F71" s="32" t="s">
        <v>187</v>
      </c>
      <c r="G71" s="111" t="s">
        <v>527</v>
      </c>
      <c r="H71" s="30" t="s">
        <v>526</v>
      </c>
      <c r="I71" s="59" t="s">
        <v>528</v>
      </c>
    </row>
    <row r="72" spans="1:9" ht="15">
      <c r="A72" s="32" t="s">
        <v>529</v>
      </c>
      <c r="B72" s="32" t="s">
        <v>285</v>
      </c>
      <c r="C72" s="38" t="s">
        <v>531</v>
      </c>
      <c r="D72" s="71">
        <v>67</v>
      </c>
      <c r="E72" s="65" t="s">
        <v>529</v>
      </c>
      <c r="F72" s="32" t="s">
        <v>529</v>
      </c>
      <c r="G72" s="110" t="s">
        <v>531</v>
      </c>
      <c r="H72" s="28" t="s">
        <v>530</v>
      </c>
      <c r="I72" s="59" t="s">
        <v>532</v>
      </c>
    </row>
    <row r="73" spans="1:9" ht="15">
      <c r="A73" s="32" t="s">
        <v>533</v>
      </c>
      <c r="B73" s="32" t="s">
        <v>245</v>
      </c>
      <c r="C73" s="38" t="s">
        <v>536</v>
      </c>
      <c r="D73" s="71">
        <v>68</v>
      </c>
      <c r="E73" s="65" t="s">
        <v>533</v>
      </c>
      <c r="F73" s="32" t="s">
        <v>535</v>
      </c>
      <c r="G73" s="110" t="s">
        <v>536</v>
      </c>
      <c r="H73" s="28" t="s">
        <v>534</v>
      </c>
      <c r="I73" s="59" t="s">
        <v>537</v>
      </c>
    </row>
    <row r="74" spans="1:9" ht="15">
      <c r="A74" s="32" t="s">
        <v>538</v>
      </c>
      <c r="B74" s="32" t="s">
        <v>245</v>
      </c>
      <c r="C74" s="38" t="s">
        <v>541</v>
      </c>
      <c r="D74" s="71">
        <v>69</v>
      </c>
      <c r="E74" s="65" t="s">
        <v>538</v>
      </c>
      <c r="F74" s="32" t="s">
        <v>540</v>
      </c>
      <c r="G74" s="110" t="s">
        <v>541</v>
      </c>
      <c r="H74" s="28" t="s">
        <v>539</v>
      </c>
      <c r="I74" s="59" t="s">
        <v>542</v>
      </c>
    </row>
    <row r="75" spans="1:9" ht="15">
      <c r="A75" s="32" t="s">
        <v>543</v>
      </c>
      <c r="B75" s="32" t="s">
        <v>410</v>
      </c>
      <c r="C75" s="38" t="s">
        <v>546</v>
      </c>
      <c r="D75" s="71">
        <v>70</v>
      </c>
      <c r="E75" s="65" t="s">
        <v>543</v>
      </c>
      <c r="F75" s="36" t="s">
        <v>545</v>
      </c>
      <c r="G75" s="110" t="s">
        <v>546</v>
      </c>
      <c r="H75" s="28" t="s">
        <v>544</v>
      </c>
      <c r="I75" s="59" t="s">
        <v>547</v>
      </c>
    </row>
    <row r="76" spans="1:9" ht="15">
      <c r="A76" s="32" t="s">
        <v>60</v>
      </c>
      <c r="B76" s="32" t="s">
        <v>410</v>
      </c>
      <c r="C76" s="38" t="s">
        <v>549</v>
      </c>
      <c r="D76" s="71">
        <v>71</v>
      </c>
      <c r="E76" s="65" t="s">
        <v>60</v>
      </c>
      <c r="F76" s="32" t="s">
        <v>60</v>
      </c>
      <c r="G76" s="110" t="s">
        <v>549</v>
      </c>
      <c r="H76" s="28" t="s">
        <v>548</v>
      </c>
      <c r="I76" s="59" t="s">
        <v>550</v>
      </c>
    </row>
    <row r="77" spans="1:9" ht="15">
      <c r="A77" s="32" t="s">
        <v>184</v>
      </c>
      <c r="B77" s="32" t="s">
        <v>285</v>
      </c>
      <c r="C77" s="38" t="s">
        <v>553</v>
      </c>
      <c r="D77" s="71">
        <v>72</v>
      </c>
      <c r="E77" s="65" t="s">
        <v>184</v>
      </c>
      <c r="F77" s="32" t="s">
        <v>552</v>
      </c>
      <c r="G77" s="110" t="s">
        <v>553</v>
      </c>
      <c r="H77" s="28" t="s">
        <v>551</v>
      </c>
      <c r="I77" s="59" t="s">
        <v>554</v>
      </c>
    </row>
    <row r="78" spans="1:9" ht="15">
      <c r="A78" s="32" t="s">
        <v>36</v>
      </c>
      <c r="B78" s="32" t="s">
        <v>250</v>
      </c>
      <c r="C78" s="38" t="s">
        <v>557</v>
      </c>
      <c r="D78" s="71">
        <v>73</v>
      </c>
      <c r="E78" s="65" t="s">
        <v>36</v>
      </c>
      <c r="F78" s="32" t="s">
        <v>556</v>
      </c>
      <c r="G78" s="110" t="s">
        <v>557</v>
      </c>
      <c r="H78" s="28" t="s">
        <v>555</v>
      </c>
      <c r="I78" s="59" t="s">
        <v>558</v>
      </c>
    </row>
    <row r="79" spans="1:9" ht="28.5">
      <c r="A79" s="32" t="s">
        <v>559</v>
      </c>
      <c r="B79" s="32" t="s">
        <v>245</v>
      </c>
      <c r="C79" s="38" t="s">
        <v>562</v>
      </c>
      <c r="D79" s="71">
        <v>74</v>
      </c>
      <c r="E79" s="65" t="s">
        <v>559</v>
      </c>
      <c r="F79" s="32" t="s">
        <v>561</v>
      </c>
      <c r="G79" s="110" t="s">
        <v>562</v>
      </c>
      <c r="H79" s="28" t="s">
        <v>560</v>
      </c>
      <c r="I79" s="59" t="s">
        <v>563</v>
      </c>
    </row>
    <row r="80" spans="1:9" ht="15">
      <c r="A80" s="32" t="s">
        <v>564</v>
      </c>
      <c r="B80" s="32" t="s">
        <v>416</v>
      </c>
      <c r="C80" s="43" t="s">
        <v>567</v>
      </c>
      <c r="D80" s="71">
        <v>75</v>
      </c>
      <c r="E80" s="65" t="s">
        <v>564</v>
      </c>
      <c r="F80" s="27" t="s">
        <v>566</v>
      </c>
      <c r="G80" s="113" t="s">
        <v>567</v>
      </c>
      <c r="H80" s="27" t="s">
        <v>565</v>
      </c>
      <c r="I80" s="59"/>
    </row>
    <row r="81" spans="1:9" ht="15">
      <c r="A81" s="32" t="s">
        <v>80</v>
      </c>
      <c r="B81" s="32" t="s">
        <v>410</v>
      </c>
      <c r="C81" s="38" t="s">
        <v>570</v>
      </c>
      <c r="D81" s="71">
        <v>76</v>
      </c>
      <c r="E81" s="65" t="s">
        <v>80</v>
      </c>
      <c r="F81" s="32" t="s">
        <v>569</v>
      </c>
      <c r="G81" s="110" t="s">
        <v>570</v>
      </c>
      <c r="H81" s="28" t="s">
        <v>568</v>
      </c>
      <c r="I81" s="59" t="s">
        <v>571</v>
      </c>
    </row>
    <row r="82" spans="1:9" ht="15">
      <c r="A82" s="32" t="s">
        <v>572</v>
      </c>
      <c r="B82" s="32" t="s">
        <v>245</v>
      </c>
      <c r="C82" s="38" t="s">
        <v>575</v>
      </c>
      <c r="D82" s="71">
        <v>77</v>
      </c>
      <c r="E82" s="65" t="s">
        <v>572</v>
      </c>
      <c r="F82" s="32" t="s">
        <v>574</v>
      </c>
      <c r="G82" s="110" t="s">
        <v>575</v>
      </c>
      <c r="H82" s="28" t="s">
        <v>573</v>
      </c>
      <c r="I82" s="59" t="s">
        <v>576</v>
      </c>
    </row>
    <row r="83" spans="1:9" ht="28.5">
      <c r="A83" s="32" t="s">
        <v>122</v>
      </c>
      <c r="B83" s="32" t="s">
        <v>325</v>
      </c>
      <c r="C83" s="38" t="s">
        <v>579</v>
      </c>
      <c r="D83" s="71">
        <v>78</v>
      </c>
      <c r="E83" s="65" t="s">
        <v>122</v>
      </c>
      <c r="F83" s="32" t="s">
        <v>578</v>
      </c>
      <c r="G83" s="110" t="s">
        <v>579</v>
      </c>
      <c r="H83" s="28" t="s">
        <v>577</v>
      </c>
      <c r="I83" s="59" t="s">
        <v>580</v>
      </c>
    </row>
    <row r="84" spans="1:9" ht="28.5">
      <c r="A84" s="32" t="s">
        <v>137</v>
      </c>
      <c r="B84" s="32" t="s">
        <v>325</v>
      </c>
      <c r="C84" s="38" t="s">
        <v>583</v>
      </c>
      <c r="D84" s="71">
        <v>79</v>
      </c>
      <c r="E84" s="65" t="s">
        <v>137</v>
      </c>
      <c r="F84" s="32" t="s">
        <v>582</v>
      </c>
      <c r="G84" s="110" t="s">
        <v>583</v>
      </c>
      <c r="H84" s="28" t="s">
        <v>581</v>
      </c>
      <c r="I84" s="59" t="s">
        <v>584</v>
      </c>
    </row>
    <row r="85" spans="1:9" ht="15">
      <c r="A85" s="32" t="s">
        <v>585</v>
      </c>
      <c r="B85" s="32" t="s">
        <v>325</v>
      </c>
      <c r="C85" s="38" t="s">
        <v>588</v>
      </c>
      <c r="D85" s="71">
        <v>80</v>
      </c>
      <c r="E85" s="65" t="s">
        <v>585</v>
      </c>
      <c r="F85" s="32" t="s">
        <v>587</v>
      </c>
      <c r="G85" s="110" t="s">
        <v>588</v>
      </c>
      <c r="H85" s="28" t="s">
        <v>586</v>
      </c>
      <c r="I85" s="59" t="s">
        <v>589</v>
      </c>
    </row>
    <row r="86" spans="1:9" ht="15">
      <c r="A86" s="32" t="s">
        <v>590</v>
      </c>
      <c r="B86" s="32"/>
      <c r="C86" s="43" t="s">
        <v>593</v>
      </c>
      <c r="D86" s="71">
        <v>81</v>
      </c>
      <c r="E86" s="65" t="s">
        <v>590</v>
      </c>
      <c r="F86" s="32" t="s">
        <v>592</v>
      </c>
      <c r="G86" s="112" t="s">
        <v>593</v>
      </c>
      <c r="H86" s="32" t="s">
        <v>591</v>
      </c>
      <c r="I86" s="59"/>
    </row>
    <row r="87" spans="1:9" ht="15">
      <c r="A87" s="32" t="s">
        <v>18</v>
      </c>
      <c r="B87" s="32" t="s">
        <v>250</v>
      </c>
      <c r="C87" s="38" t="s">
        <v>596</v>
      </c>
      <c r="D87" s="71">
        <v>82</v>
      </c>
      <c r="E87" s="65" t="s">
        <v>18</v>
      </c>
      <c r="F87" s="32" t="s">
        <v>595</v>
      </c>
      <c r="G87" s="110" t="s">
        <v>596</v>
      </c>
      <c r="H87" s="28" t="s">
        <v>594</v>
      </c>
      <c r="I87" s="59" t="s">
        <v>597</v>
      </c>
    </row>
    <row r="88" spans="1:9" ht="15">
      <c r="A88" s="32" t="s">
        <v>19</v>
      </c>
      <c r="B88" s="32" t="s">
        <v>250</v>
      </c>
      <c r="C88" s="38" t="s">
        <v>600</v>
      </c>
      <c r="D88" s="71">
        <v>83</v>
      </c>
      <c r="E88" s="65" t="s">
        <v>19</v>
      </c>
      <c r="F88" s="32" t="s">
        <v>599</v>
      </c>
      <c r="G88" s="110" t="s">
        <v>600</v>
      </c>
      <c r="H88" s="28" t="s">
        <v>598</v>
      </c>
      <c r="I88" s="59" t="s">
        <v>601</v>
      </c>
    </row>
    <row r="89" spans="1:9" ht="15">
      <c r="A89" s="32" t="s">
        <v>602</v>
      </c>
      <c r="B89" s="32" t="s">
        <v>245</v>
      </c>
      <c r="C89" s="38" t="s">
        <v>605</v>
      </c>
      <c r="D89" s="71">
        <v>84</v>
      </c>
      <c r="E89" s="65" t="s">
        <v>602</v>
      </c>
      <c r="F89" s="32" t="s">
        <v>604</v>
      </c>
      <c r="G89" s="110" t="s">
        <v>605</v>
      </c>
      <c r="H89" s="28" t="s">
        <v>603</v>
      </c>
      <c r="I89" s="59" t="s">
        <v>606</v>
      </c>
    </row>
    <row r="90" spans="1:9" ht="28.5">
      <c r="A90" s="32" t="s">
        <v>607</v>
      </c>
      <c r="B90" s="32" t="s">
        <v>416</v>
      </c>
      <c r="C90" s="43" t="s">
        <v>610</v>
      </c>
      <c r="D90" s="71">
        <v>85</v>
      </c>
      <c r="E90" s="65" t="s">
        <v>607</v>
      </c>
      <c r="F90" s="32" t="s">
        <v>609</v>
      </c>
      <c r="G90" s="112" t="s">
        <v>610</v>
      </c>
      <c r="H90" s="32" t="s">
        <v>608</v>
      </c>
      <c r="I90" s="59"/>
    </row>
    <row r="91" spans="1:9" ht="15">
      <c r="A91" s="32" t="s">
        <v>211</v>
      </c>
      <c r="B91" s="32" t="s">
        <v>285</v>
      </c>
      <c r="C91" s="38" t="s">
        <v>613</v>
      </c>
      <c r="D91" s="71">
        <v>86</v>
      </c>
      <c r="E91" s="65" t="s">
        <v>211</v>
      </c>
      <c r="F91" s="32" t="s">
        <v>612</v>
      </c>
      <c r="G91" s="110" t="s">
        <v>613</v>
      </c>
      <c r="H91" s="28" t="s">
        <v>611</v>
      </c>
      <c r="I91" s="59" t="s">
        <v>614</v>
      </c>
    </row>
    <row r="92" spans="1:9" ht="15">
      <c r="A92" s="32" t="s">
        <v>181</v>
      </c>
      <c r="B92" s="32" t="s">
        <v>285</v>
      </c>
      <c r="C92" s="38" t="s">
        <v>617</v>
      </c>
      <c r="D92" s="71">
        <v>87</v>
      </c>
      <c r="E92" s="65" t="s">
        <v>181</v>
      </c>
      <c r="F92" s="32" t="s">
        <v>616</v>
      </c>
      <c r="G92" s="110" t="s">
        <v>617</v>
      </c>
      <c r="H92" s="28" t="s">
        <v>615</v>
      </c>
      <c r="I92" s="59" t="s">
        <v>618</v>
      </c>
    </row>
    <row r="93" spans="1:9" ht="28.5">
      <c r="A93" s="32" t="s">
        <v>180</v>
      </c>
      <c r="B93" s="32" t="s">
        <v>285</v>
      </c>
      <c r="C93" s="38" t="s">
        <v>621</v>
      </c>
      <c r="D93" s="71">
        <v>88</v>
      </c>
      <c r="E93" s="65" t="s">
        <v>180</v>
      </c>
      <c r="F93" s="32" t="s">
        <v>620</v>
      </c>
      <c r="G93" s="110" t="s">
        <v>621</v>
      </c>
      <c r="H93" s="28" t="s">
        <v>619</v>
      </c>
      <c r="I93" s="59" t="s">
        <v>622</v>
      </c>
    </row>
    <row r="94" spans="1:9" ht="15">
      <c r="A94" s="32" t="s">
        <v>623</v>
      </c>
      <c r="B94" s="32"/>
      <c r="C94" s="43" t="s">
        <v>626</v>
      </c>
      <c r="D94" s="71">
        <v>89</v>
      </c>
      <c r="E94" s="65" t="s">
        <v>623</v>
      </c>
      <c r="F94" s="32" t="s">
        <v>625</v>
      </c>
      <c r="G94" s="112" t="s">
        <v>626</v>
      </c>
      <c r="H94" s="32" t="s">
        <v>624</v>
      </c>
      <c r="I94" s="59"/>
    </row>
    <row r="95" spans="1:9" ht="15">
      <c r="A95" s="32" t="s">
        <v>37</v>
      </c>
      <c r="B95" s="32" t="s">
        <v>250</v>
      </c>
      <c r="C95" s="38" t="s">
        <v>629</v>
      </c>
      <c r="D95" s="71">
        <v>90</v>
      </c>
      <c r="E95" s="65" t="s">
        <v>37</v>
      </c>
      <c r="F95" s="32" t="s">
        <v>628</v>
      </c>
      <c r="G95" s="110" t="s">
        <v>629</v>
      </c>
      <c r="H95" s="28" t="s">
        <v>627</v>
      </c>
      <c r="I95" s="59" t="s">
        <v>630</v>
      </c>
    </row>
    <row r="96" spans="1:9" ht="15">
      <c r="A96" s="32" t="s">
        <v>631</v>
      </c>
      <c r="B96" s="32" t="s">
        <v>354</v>
      </c>
      <c r="C96" s="38" t="s">
        <v>634</v>
      </c>
      <c r="D96" s="71">
        <v>91</v>
      </c>
      <c r="E96" s="65" t="s">
        <v>631</v>
      </c>
      <c r="F96" s="32" t="s">
        <v>633</v>
      </c>
      <c r="G96" s="110" t="s">
        <v>634</v>
      </c>
      <c r="H96" s="28" t="s">
        <v>632</v>
      </c>
      <c r="I96" s="59" t="s">
        <v>635</v>
      </c>
    </row>
    <row r="97" spans="1:9" ht="114">
      <c r="A97" s="32" t="s">
        <v>636</v>
      </c>
      <c r="B97" s="32" t="s">
        <v>245</v>
      </c>
      <c r="C97" s="38" t="s">
        <v>640</v>
      </c>
      <c r="D97" s="71">
        <v>92</v>
      </c>
      <c r="E97" s="65" t="s">
        <v>638</v>
      </c>
      <c r="F97" s="32" t="s">
        <v>639</v>
      </c>
      <c r="G97" s="110" t="s">
        <v>640</v>
      </c>
      <c r="H97" s="28" t="s">
        <v>637</v>
      </c>
      <c r="I97" s="59" t="s">
        <v>641</v>
      </c>
    </row>
    <row r="98" spans="1:9" ht="28.5">
      <c r="A98" s="32" t="s">
        <v>91</v>
      </c>
      <c r="B98" s="32"/>
      <c r="C98" s="43" t="s">
        <v>644</v>
      </c>
      <c r="D98" s="71">
        <v>93</v>
      </c>
      <c r="E98" s="65" t="s">
        <v>91</v>
      </c>
      <c r="F98" s="32" t="s">
        <v>643</v>
      </c>
      <c r="G98" s="112" t="s">
        <v>644</v>
      </c>
      <c r="H98" s="32" t="s">
        <v>642</v>
      </c>
      <c r="I98" s="59"/>
    </row>
    <row r="99" spans="1:9" ht="42.75">
      <c r="A99" s="32" t="s">
        <v>645</v>
      </c>
      <c r="B99" s="32" t="s">
        <v>245</v>
      </c>
      <c r="C99" s="38" t="s">
        <v>648</v>
      </c>
      <c r="D99" s="71">
        <v>94</v>
      </c>
      <c r="E99" s="65" t="s">
        <v>645</v>
      </c>
      <c r="F99" s="32" t="s">
        <v>647</v>
      </c>
      <c r="G99" s="110" t="s">
        <v>648</v>
      </c>
      <c r="H99" s="29" t="s">
        <v>646</v>
      </c>
      <c r="I99" s="59" t="s">
        <v>649</v>
      </c>
    </row>
    <row r="100" spans="1:9" ht="28.5">
      <c r="A100" s="32" t="s">
        <v>29</v>
      </c>
      <c r="B100" s="32" t="s">
        <v>250</v>
      </c>
      <c r="C100" s="38" t="s">
        <v>652</v>
      </c>
      <c r="D100" s="71">
        <v>95</v>
      </c>
      <c r="E100" s="65" t="s">
        <v>29</v>
      </c>
      <c r="F100" s="32" t="s">
        <v>651</v>
      </c>
      <c r="G100" s="110" t="s">
        <v>652</v>
      </c>
      <c r="H100" s="28" t="s">
        <v>650</v>
      </c>
      <c r="I100" s="59" t="s">
        <v>653</v>
      </c>
    </row>
    <row r="101" spans="1:9" ht="15">
      <c r="A101" s="32" t="s">
        <v>31</v>
      </c>
      <c r="B101" s="32" t="s">
        <v>250</v>
      </c>
      <c r="C101" s="38" t="s">
        <v>656</v>
      </c>
      <c r="D101" s="71">
        <v>96</v>
      </c>
      <c r="E101" s="65" t="s">
        <v>31</v>
      </c>
      <c r="F101" s="32" t="s">
        <v>655</v>
      </c>
      <c r="G101" s="110" t="s">
        <v>656</v>
      </c>
      <c r="H101" s="28" t="s">
        <v>654</v>
      </c>
      <c r="I101" s="59" t="s">
        <v>657</v>
      </c>
    </row>
    <row r="102" spans="1:9" ht="15">
      <c r="A102" s="32" t="s">
        <v>30</v>
      </c>
      <c r="B102" s="32" t="s">
        <v>250</v>
      </c>
      <c r="C102" s="38" t="s">
        <v>660</v>
      </c>
      <c r="D102" s="71">
        <v>97</v>
      </c>
      <c r="E102" s="65" t="s">
        <v>30</v>
      </c>
      <c r="F102" s="32" t="s">
        <v>659</v>
      </c>
      <c r="G102" s="110" t="s">
        <v>660</v>
      </c>
      <c r="H102" s="28" t="s">
        <v>658</v>
      </c>
      <c r="I102" s="59" t="s">
        <v>661</v>
      </c>
    </row>
    <row r="103" spans="1:9" ht="15">
      <c r="A103" s="32" t="s">
        <v>66</v>
      </c>
      <c r="B103" s="32" t="s">
        <v>410</v>
      </c>
      <c r="C103" s="38" t="s">
        <v>664</v>
      </c>
      <c r="D103" s="71">
        <v>98</v>
      </c>
      <c r="E103" s="65" t="s">
        <v>66</v>
      </c>
      <c r="F103" s="32" t="s">
        <v>663</v>
      </c>
      <c r="G103" s="110" t="s">
        <v>664</v>
      </c>
      <c r="H103" s="28" t="s">
        <v>662</v>
      </c>
      <c r="I103" s="59" t="s">
        <v>665</v>
      </c>
    </row>
    <row r="104" spans="1:9" ht="42.75">
      <c r="A104" s="32" t="s">
        <v>61</v>
      </c>
      <c r="B104" s="32"/>
      <c r="C104" s="43" t="s">
        <v>668</v>
      </c>
      <c r="D104" s="71">
        <v>99</v>
      </c>
      <c r="E104" s="65" t="s">
        <v>61</v>
      </c>
      <c r="F104" s="32" t="s">
        <v>667</v>
      </c>
      <c r="G104" s="112" t="s">
        <v>668</v>
      </c>
      <c r="H104" s="32" t="s">
        <v>666</v>
      </c>
      <c r="I104" s="59"/>
    </row>
    <row r="105" spans="1:9" ht="28.5">
      <c r="A105" s="32" t="s">
        <v>669</v>
      </c>
      <c r="B105" s="32"/>
      <c r="C105" s="43" t="s">
        <v>672</v>
      </c>
      <c r="D105" s="71">
        <v>100</v>
      </c>
      <c r="E105" s="65" t="s">
        <v>669</v>
      </c>
      <c r="F105" s="32" t="s">
        <v>671</v>
      </c>
      <c r="G105" s="112" t="s">
        <v>672</v>
      </c>
      <c r="H105" s="32" t="s">
        <v>670</v>
      </c>
      <c r="I105" s="59"/>
    </row>
    <row r="106" spans="1:9" ht="15">
      <c r="A106" s="32" t="s">
        <v>20</v>
      </c>
      <c r="B106" s="32" t="s">
        <v>250</v>
      </c>
      <c r="C106" s="38" t="s">
        <v>675</v>
      </c>
      <c r="D106" s="71">
        <v>101</v>
      </c>
      <c r="E106" s="65" t="s">
        <v>20</v>
      </c>
      <c r="F106" s="32" t="s">
        <v>674</v>
      </c>
      <c r="G106" s="110" t="s">
        <v>675</v>
      </c>
      <c r="H106" s="28" t="s">
        <v>673</v>
      </c>
      <c r="I106" s="59" t="s">
        <v>676</v>
      </c>
    </row>
    <row r="107" spans="1:9" ht="15">
      <c r="A107" s="32" t="s">
        <v>677</v>
      </c>
      <c r="B107" s="32" t="s">
        <v>285</v>
      </c>
      <c r="C107" s="38" t="s">
        <v>680</v>
      </c>
      <c r="D107" s="71">
        <v>102</v>
      </c>
      <c r="E107" s="65" t="s">
        <v>677</v>
      </c>
      <c r="F107" s="32" t="s">
        <v>679</v>
      </c>
      <c r="G107" s="110" t="s">
        <v>680</v>
      </c>
      <c r="H107" s="28" t="s">
        <v>678</v>
      </c>
      <c r="I107" s="59" t="s">
        <v>681</v>
      </c>
    </row>
    <row r="108" spans="1:9" ht="15">
      <c r="A108" s="32" t="s">
        <v>188</v>
      </c>
      <c r="B108" s="32" t="s">
        <v>285</v>
      </c>
      <c r="C108" s="38" t="s">
        <v>7545</v>
      </c>
      <c r="D108" s="71">
        <v>103</v>
      </c>
      <c r="E108" s="65" t="s">
        <v>188</v>
      </c>
      <c r="F108" s="32" t="s">
        <v>683</v>
      </c>
      <c r="G108" s="111" t="s">
        <v>7545</v>
      </c>
      <c r="H108" s="30" t="s">
        <v>682</v>
      </c>
      <c r="I108" s="59" t="s">
        <v>684</v>
      </c>
    </row>
    <row r="109" spans="1:9" ht="28.5">
      <c r="A109" s="32" t="s">
        <v>201</v>
      </c>
      <c r="B109" s="32" t="s">
        <v>285</v>
      </c>
      <c r="C109" s="38" t="s">
        <v>687</v>
      </c>
      <c r="D109" s="71">
        <v>104</v>
      </c>
      <c r="E109" s="65" t="s">
        <v>201</v>
      </c>
      <c r="F109" s="32" t="s">
        <v>686</v>
      </c>
      <c r="G109" s="110" t="s">
        <v>687</v>
      </c>
      <c r="H109" s="28" t="s">
        <v>685</v>
      </c>
      <c r="I109" s="59" t="s">
        <v>688</v>
      </c>
    </row>
    <row r="110" spans="1:9" ht="15">
      <c r="A110" s="32" t="s">
        <v>689</v>
      </c>
      <c r="B110" s="32" t="s">
        <v>354</v>
      </c>
      <c r="C110" s="38" t="s">
        <v>692</v>
      </c>
      <c r="D110" s="71">
        <v>105</v>
      </c>
      <c r="E110" s="65" t="s">
        <v>689</v>
      </c>
      <c r="F110" s="32" t="s">
        <v>691</v>
      </c>
      <c r="G110" s="110" t="s">
        <v>692</v>
      </c>
      <c r="H110" s="28" t="s">
        <v>690</v>
      </c>
      <c r="I110" s="59" t="s">
        <v>693</v>
      </c>
    </row>
    <row r="111" spans="1:9" ht="28.5">
      <c r="A111" s="32" t="s">
        <v>202</v>
      </c>
      <c r="B111" s="32" t="s">
        <v>285</v>
      </c>
      <c r="C111" s="38" t="s">
        <v>696</v>
      </c>
      <c r="D111" s="71">
        <v>106</v>
      </c>
      <c r="E111" s="65" t="s">
        <v>202</v>
      </c>
      <c r="F111" s="32" t="s">
        <v>695</v>
      </c>
      <c r="G111" s="110" t="s">
        <v>696</v>
      </c>
      <c r="H111" s="28" t="s">
        <v>694</v>
      </c>
      <c r="I111" s="59" t="s">
        <v>697</v>
      </c>
    </row>
    <row r="112" spans="1:9" ht="15">
      <c r="A112" s="32" t="s">
        <v>698</v>
      </c>
      <c r="B112" s="32" t="s">
        <v>354</v>
      </c>
      <c r="C112" s="38" t="s">
        <v>698</v>
      </c>
      <c r="D112" s="71">
        <v>107</v>
      </c>
      <c r="E112" s="65" t="s">
        <v>698</v>
      </c>
      <c r="F112" s="32" t="s">
        <v>698</v>
      </c>
      <c r="G112" s="110" t="s">
        <v>698</v>
      </c>
      <c r="H112" s="28" t="s">
        <v>699</v>
      </c>
      <c r="I112" s="59" t="s">
        <v>698</v>
      </c>
    </row>
    <row r="113" spans="1:9" ht="15">
      <c r="A113" s="32" t="s">
        <v>700</v>
      </c>
      <c r="B113" s="32"/>
      <c r="C113" s="43" t="s">
        <v>703</v>
      </c>
      <c r="D113" s="71">
        <v>108</v>
      </c>
      <c r="E113" s="65" t="s">
        <v>700</v>
      </c>
      <c r="F113" s="32" t="s">
        <v>702</v>
      </c>
      <c r="G113" s="112" t="s">
        <v>703</v>
      </c>
      <c r="H113" s="32" t="s">
        <v>701</v>
      </c>
      <c r="I113" s="59"/>
    </row>
    <row r="114" spans="1:9" ht="15">
      <c r="A114" s="32" t="s">
        <v>57</v>
      </c>
      <c r="B114" s="32" t="s">
        <v>410</v>
      </c>
      <c r="C114" s="38" t="s">
        <v>706</v>
      </c>
      <c r="D114" s="71">
        <v>109</v>
      </c>
      <c r="E114" s="65" t="s">
        <v>57</v>
      </c>
      <c r="F114" s="32" t="s">
        <v>705</v>
      </c>
      <c r="G114" s="110" t="s">
        <v>706</v>
      </c>
      <c r="H114" s="28" t="s">
        <v>704</v>
      </c>
      <c r="I114" s="59" t="s">
        <v>707</v>
      </c>
    </row>
    <row r="115" spans="1:9" ht="28.5">
      <c r="A115" s="32" t="s">
        <v>58</v>
      </c>
      <c r="B115" s="32" t="s">
        <v>410</v>
      </c>
      <c r="C115" s="38" t="s">
        <v>710</v>
      </c>
      <c r="D115" s="71">
        <v>110</v>
      </c>
      <c r="E115" s="65" t="s">
        <v>58</v>
      </c>
      <c r="F115" s="32" t="s">
        <v>709</v>
      </c>
      <c r="G115" s="110" t="s">
        <v>710</v>
      </c>
      <c r="H115" s="28" t="s">
        <v>708</v>
      </c>
      <c r="I115" s="59" t="s">
        <v>711</v>
      </c>
    </row>
    <row r="116" spans="1:9" ht="28.5">
      <c r="A116" s="32" t="s">
        <v>712</v>
      </c>
      <c r="B116" s="32"/>
      <c r="C116" s="43" t="s">
        <v>715</v>
      </c>
      <c r="D116" s="71">
        <v>111</v>
      </c>
      <c r="E116" s="65" t="s">
        <v>712</v>
      </c>
      <c r="F116" s="32" t="s">
        <v>714</v>
      </c>
      <c r="G116" s="112" t="s">
        <v>715</v>
      </c>
      <c r="H116" s="35" t="s">
        <v>713</v>
      </c>
      <c r="I116" s="59"/>
    </row>
    <row r="117" spans="1:9" ht="15">
      <c r="A117" s="32" t="s">
        <v>716</v>
      </c>
      <c r="B117" s="32" t="s">
        <v>354</v>
      </c>
      <c r="C117" s="38" t="s">
        <v>719</v>
      </c>
      <c r="D117" s="71">
        <v>112</v>
      </c>
      <c r="E117" s="65" t="s">
        <v>716</v>
      </c>
      <c r="F117" s="32" t="s">
        <v>718</v>
      </c>
      <c r="G117" s="110" t="s">
        <v>719</v>
      </c>
      <c r="H117" s="29" t="s">
        <v>717</v>
      </c>
      <c r="I117" s="59" t="s">
        <v>720</v>
      </c>
    </row>
    <row r="118" spans="1:9" ht="15">
      <c r="A118" s="32" t="s">
        <v>721</v>
      </c>
      <c r="B118" s="32" t="s">
        <v>354</v>
      </c>
      <c r="C118" s="38" t="s">
        <v>723</v>
      </c>
      <c r="D118" s="71">
        <v>113</v>
      </c>
      <c r="E118" s="65" t="s">
        <v>721</v>
      </c>
      <c r="F118" s="32" t="s">
        <v>721</v>
      </c>
      <c r="G118" s="110" t="s">
        <v>723</v>
      </c>
      <c r="H118" s="29" t="s">
        <v>722</v>
      </c>
      <c r="I118" s="59" t="s">
        <v>724</v>
      </c>
    </row>
    <row r="119" spans="1:9" ht="15">
      <c r="A119" s="32" t="s">
        <v>725</v>
      </c>
      <c r="B119" s="32" t="s">
        <v>354</v>
      </c>
      <c r="C119" s="38" t="s">
        <v>727</v>
      </c>
      <c r="D119" s="71">
        <v>114</v>
      </c>
      <c r="E119" s="65" t="s">
        <v>725</v>
      </c>
      <c r="F119" s="32" t="s">
        <v>725</v>
      </c>
      <c r="G119" s="110" t="s">
        <v>727</v>
      </c>
      <c r="H119" s="28" t="s">
        <v>726</v>
      </c>
      <c r="I119" s="59" t="s">
        <v>728</v>
      </c>
    </row>
    <row r="120" spans="1:9" ht="42.75">
      <c r="A120" s="32" t="s">
        <v>3</v>
      </c>
      <c r="B120" s="32" t="s">
        <v>729</v>
      </c>
      <c r="C120" s="43" t="s">
        <v>732</v>
      </c>
      <c r="D120" s="71">
        <v>115</v>
      </c>
      <c r="E120" s="65" t="s">
        <v>3</v>
      </c>
      <c r="F120" s="32" t="s">
        <v>731</v>
      </c>
      <c r="G120" s="112" t="s">
        <v>732</v>
      </c>
      <c r="H120" s="32" t="s">
        <v>730</v>
      </c>
      <c r="I120" s="59" t="s">
        <v>733</v>
      </c>
    </row>
    <row r="121" spans="1:9" ht="28.5">
      <c r="A121" s="32" t="s">
        <v>65</v>
      </c>
      <c r="B121" s="32" t="s">
        <v>410</v>
      </c>
      <c r="C121" s="38" t="s">
        <v>736</v>
      </c>
      <c r="D121" s="71">
        <v>116</v>
      </c>
      <c r="E121" s="65" t="s">
        <v>65</v>
      </c>
      <c r="F121" s="32" t="s">
        <v>735</v>
      </c>
      <c r="G121" s="110" t="s">
        <v>736</v>
      </c>
      <c r="H121" s="28" t="s">
        <v>734</v>
      </c>
      <c r="I121" s="59" t="s">
        <v>737</v>
      </c>
    </row>
    <row r="122" spans="1:9" ht="15">
      <c r="A122" s="32" t="s">
        <v>738</v>
      </c>
      <c r="B122" s="32" t="s">
        <v>245</v>
      </c>
      <c r="C122" s="38" t="s">
        <v>741</v>
      </c>
      <c r="D122" s="71">
        <v>117</v>
      </c>
      <c r="E122" s="65" t="s">
        <v>738</v>
      </c>
      <c r="F122" s="32" t="s">
        <v>740</v>
      </c>
      <c r="G122" s="110" t="s">
        <v>741</v>
      </c>
      <c r="H122" s="28" t="s">
        <v>739</v>
      </c>
      <c r="I122" s="59" t="s">
        <v>742</v>
      </c>
    </row>
    <row r="123" spans="1:9" ht="28.5">
      <c r="A123" s="32" t="s">
        <v>62</v>
      </c>
      <c r="B123" s="32" t="s">
        <v>410</v>
      </c>
      <c r="C123" s="38" t="s">
        <v>745</v>
      </c>
      <c r="D123" s="71">
        <v>118</v>
      </c>
      <c r="E123" s="65" t="s">
        <v>62</v>
      </c>
      <c r="F123" s="32" t="s">
        <v>744</v>
      </c>
      <c r="G123" s="110" t="s">
        <v>745</v>
      </c>
      <c r="H123" s="28" t="s">
        <v>743</v>
      </c>
      <c r="I123" s="59" t="s">
        <v>746</v>
      </c>
    </row>
    <row r="124" spans="1:9" ht="28.5">
      <c r="A124" s="32" t="s">
        <v>747</v>
      </c>
      <c r="B124" s="32" t="s">
        <v>416</v>
      </c>
      <c r="C124" s="43" t="s">
        <v>750</v>
      </c>
      <c r="D124" s="71">
        <v>119</v>
      </c>
      <c r="E124" s="65" t="s">
        <v>747</v>
      </c>
      <c r="F124" s="27" t="s">
        <v>749</v>
      </c>
      <c r="G124" s="113" t="s">
        <v>750</v>
      </c>
      <c r="H124" s="27" t="s">
        <v>748</v>
      </c>
      <c r="I124" s="59"/>
    </row>
    <row r="125" spans="1:9" ht="71.25">
      <c r="A125" s="32" t="s">
        <v>751</v>
      </c>
      <c r="B125" s="32" t="s">
        <v>416</v>
      </c>
      <c r="C125" s="43" t="s">
        <v>755</v>
      </c>
      <c r="D125" s="71">
        <v>120</v>
      </c>
      <c r="E125" s="65" t="s">
        <v>753</v>
      </c>
      <c r="F125" s="27" t="s">
        <v>754</v>
      </c>
      <c r="G125" s="112" t="s">
        <v>755</v>
      </c>
      <c r="H125" s="32" t="s">
        <v>752</v>
      </c>
      <c r="I125" s="59"/>
    </row>
    <row r="126" spans="1:9" ht="15">
      <c r="A126" s="32" t="s">
        <v>756</v>
      </c>
      <c r="B126" s="32"/>
      <c r="C126" s="43" t="s">
        <v>759</v>
      </c>
      <c r="D126" s="71">
        <v>121</v>
      </c>
      <c r="E126" s="65" t="s">
        <v>756</v>
      </c>
      <c r="F126" s="32" t="s">
        <v>758</v>
      </c>
      <c r="G126" s="112" t="s">
        <v>759</v>
      </c>
      <c r="H126" s="32" t="s">
        <v>757</v>
      </c>
      <c r="I126" s="59"/>
    </row>
    <row r="127" spans="1:9" ht="15">
      <c r="A127" s="32" t="s">
        <v>760</v>
      </c>
      <c r="B127" s="32"/>
      <c r="C127" s="43" t="s">
        <v>763</v>
      </c>
      <c r="D127" s="71">
        <v>122</v>
      </c>
      <c r="E127" s="65" t="s">
        <v>760</v>
      </c>
      <c r="F127" s="32" t="s">
        <v>762</v>
      </c>
      <c r="G127" s="112" t="s">
        <v>763</v>
      </c>
      <c r="H127" s="32" t="s">
        <v>761</v>
      </c>
      <c r="I127" s="59"/>
    </row>
    <row r="128" spans="1:9" ht="15">
      <c r="A128" s="32" t="s">
        <v>764</v>
      </c>
      <c r="B128" s="32"/>
      <c r="C128" s="43" t="s">
        <v>767</v>
      </c>
      <c r="D128" s="71">
        <v>123</v>
      </c>
      <c r="E128" s="65" t="s">
        <v>764</v>
      </c>
      <c r="F128" s="32" t="s">
        <v>766</v>
      </c>
      <c r="G128" s="112" t="s">
        <v>767</v>
      </c>
      <c r="H128" s="32" t="s">
        <v>765</v>
      </c>
      <c r="I128" s="59"/>
    </row>
    <row r="129" spans="1:9" ht="28.5">
      <c r="A129" s="32" t="s">
        <v>94</v>
      </c>
      <c r="B129" s="32"/>
      <c r="C129" s="43" t="s">
        <v>770</v>
      </c>
      <c r="D129" s="71">
        <v>124</v>
      </c>
      <c r="E129" s="65" t="s">
        <v>94</v>
      </c>
      <c r="F129" s="32" t="s">
        <v>769</v>
      </c>
      <c r="G129" s="112" t="s">
        <v>770</v>
      </c>
      <c r="H129" s="32" t="s">
        <v>768</v>
      </c>
      <c r="I129" s="59"/>
    </row>
    <row r="130" spans="1:9" ht="42.75">
      <c r="A130" s="32" t="s">
        <v>88</v>
      </c>
      <c r="B130" s="32"/>
      <c r="C130" s="43" t="s">
        <v>773</v>
      </c>
      <c r="D130" s="71">
        <v>125</v>
      </c>
      <c r="E130" s="65" t="s">
        <v>88</v>
      </c>
      <c r="F130" s="32" t="s">
        <v>772</v>
      </c>
      <c r="G130" s="112" t="s">
        <v>773</v>
      </c>
      <c r="H130" s="32" t="s">
        <v>771</v>
      </c>
      <c r="I130" s="59"/>
    </row>
    <row r="131" spans="1:9" ht="42.75">
      <c r="A131" s="32" t="s">
        <v>92</v>
      </c>
      <c r="B131" s="32"/>
      <c r="C131" s="43" t="s">
        <v>776</v>
      </c>
      <c r="D131" s="71">
        <v>126</v>
      </c>
      <c r="E131" s="65" t="s">
        <v>92</v>
      </c>
      <c r="F131" s="32" t="s">
        <v>775</v>
      </c>
      <c r="G131" s="112" t="s">
        <v>776</v>
      </c>
      <c r="H131" s="32" t="s">
        <v>774</v>
      </c>
      <c r="I131" s="59"/>
    </row>
    <row r="132" spans="1:9" ht="42.75">
      <c r="A132" s="32" t="s">
        <v>777</v>
      </c>
      <c r="B132" s="32" t="s">
        <v>416</v>
      </c>
      <c r="C132" s="43" t="s">
        <v>780</v>
      </c>
      <c r="D132" s="71">
        <v>127</v>
      </c>
      <c r="E132" s="65" t="s">
        <v>777</v>
      </c>
      <c r="F132" s="27" t="s">
        <v>779</v>
      </c>
      <c r="G132" s="113" t="s">
        <v>780</v>
      </c>
      <c r="H132" s="27" t="s">
        <v>778</v>
      </c>
      <c r="I132" s="59"/>
    </row>
    <row r="133" spans="1:9" ht="42.75">
      <c r="A133" s="32" t="s">
        <v>781</v>
      </c>
      <c r="B133" s="32" t="s">
        <v>410</v>
      </c>
      <c r="C133" s="38" t="s">
        <v>785</v>
      </c>
      <c r="D133" s="71">
        <v>128</v>
      </c>
      <c r="E133" s="65" t="s">
        <v>783</v>
      </c>
      <c r="F133" s="32" t="s">
        <v>784</v>
      </c>
      <c r="G133" s="110" t="s">
        <v>785</v>
      </c>
      <c r="H133" s="28" t="s">
        <v>782</v>
      </c>
      <c r="I133" s="59" t="s">
        <v>786</v>
      </c>
    </row>
    <row r="134" spans="1:9" ht="15">
      <c r="A134" s="32" t="s">
        <v>209</v>
      </c>
      <c r="B134" s="32" t="s">
        <v>285</v>
      </c>
      <c r="C134" s="38" t="s">
        <v>789</v>
      </c>
      <c r="D134" s="71">
        <v>129</v>
      </c>
      <c r="E134" s="65" t="s">
        <v>209</v>
      </c>
      <c r="F134" s="32" t="s">
        <v>788</v>
      </c>
      <c r="G134" s="110" t="s">
        <v>789</v>
      </c>
      <c r="H134" s="28" t="s">
        <v>787</v>
      </c>
      <c r="I134" s="59" t="s">
        <v>790</v>
      </c>
    </row>
    <row r="135" spans="1:9" ht="42.75">
      <c r="A135" s="32" t="s">
        <v>215</v>
      </c>
      <c r="B135" s="32" t="s">
        <v>285</v>
      </c>
      <c r="C135" s="38" t="s">
        <v>793</v>
      </c>
      <c r="D135" s="71">
        <v>130</v>
      </c>
      <c r="E135" s="65" t="s">
        <v>215</v>
      </c>
      <c r="F135" s="32" t="s">
        <v>792</v>
      </c>
      <c r="G135" s="110" t="s">
        <v>793</v>
      </c>
      <c r="H135" s="28" t="s">
        <v>791</v>
      </c>
      <c r="I135" s="59" t="s">
        <v>794</v>
      </c>
    </row>
    <row r="136" spans="1:9" ht="57">
      <c r="A136" s="32" t="s">
        <v>71</v>
      </c>
      <c r="B136" s="32" t="s">
        <v>486</v>
      </c>
      <c r="C136" s="43" t="s">
        <v>797</v>
      </c>
      <c r="D136" s="71">
        <v>131</v>
      </c>
      <c r="E136" s="65" t="s">
        <v>71</v>
      </c>
      <c r="F136" s="32" t="s">
        <v>796</v>
      </c>
      <c r="G136" s="112" t="s">
        <v>797</v>
      </c>
      <c r="H136" s="32" t="s">
        <v>795</v>
      </c>
      <c r="I136" s="59"/>
    </row>
    <row r="137" spans="1:9" ht="15">
      <c r="A137" s="32" t="s">
        <v>798</v>
      </c>
      <c r="B137" s="32" t="s">
        <v>245</v>
      </c>
      <c r="C137" s="38" t="s">
        <v>801</v>
      </c>
      <c r="D137" s="71">
        <v>132</v>
      </c>
      <c r="E137" s="65" t="s">
        <v>798</v>
      </c>
      <c r="F137" s="32" t="s">
        <v>800</v>
      </c>
      <c r="G137" s="110" t="s">
        <v>801</v>
      </c>
      <c r="H137" s="28" t="s">
        <v>799</v>
      </c>
      <c r="I137" s="59" t="s">
        <v>802</v>
      </c>
    </row>
    <row r="138" spans="1:9" ht="15">
      <c r="A138" s="32" t="s">
        <v>123</v>
      </c>
      <c r="B138" s="32" t="s">
        <v>325</v>
      </c>
      <c r="C138" s="38" t="s">
        <v>805</v>
      </c>
      <c r="D138" s="71">
        <v>133</v>
      </c>
      <c r="E138" s="65" t="s">
        <v>123</v>
      </c>
      <c r="F138" s="32" t="s">
        <v>804</v>
      </c>
      <c r="G138" s="110" t="s">
        <v>805</v>
      </c>
      <c r="H138" s="28" t="s">
        <v>803</v>
      </c>
      <c r="I138" s="59" t="s">
        <v>806</v>
      </c>
    </row>
    <row r="139" spans="1:9" ht="57">
      <c r="A139" s="32" t="s">
        <v>807</v>
      </c>
      <c r="B139" s="32" t="s">
        <v>325</v>
      </c>
      <c r="C139" s="43" t="s">
        <v>810</v>
      </c>
      <c r="D139" s="71">
        <v>134</v>
      </c>
      <c r="E139" s="65" t="s">
        <v>807</v>
      </c>
      <c r="F139" s="32" t="s">
        <v>809</v>
      </c>
      <c r="G139" s="112" t="s">
        <v>810</v>
      </c>
      <c r="H139" s="32" t="s">
        <v>808</v>
      </c>
      <c r="I139" s="59" t="s">
        <v>811</v>
      </c>
    </row>
    <row r="140" spans="1:9" ht="71.25">
      <c r="A140" s="32" t="s">
        <v>812</v>
      </c>
      <c r="B140" s="32" t="s">
        <v>325</v>
      </c>
      <c r="C140" s="43" t="s">
        <v>815</v>
      </c>
      <c r="D140" s="71">
        <v>135</v>
      </c>
      <c r="E140" s="65" t="s">
        <v>812</v>
      </c>
      <c r="F140" s="32" t="s">
        <v>814</v>
      </c>
      <c r="G140" s="112" t="s">
        <v>815</v>
      </c>
      <c r="H140" s="32" t="s">
        <v>813</v>
      </c>
      <c r="I140" s="59" t="s">
        <v>816</v>
      </c>
    </row>
    <row r="141" spans="1:9" ht="85.5">
      <c r="A141" s="32" t="s">
        <v>817</v>
      </c>
      <c r="B141" s="32" t="s">
        <v>325</v>
      </c>
      <c r="C141" s="43" t="s">
        <v>820</v>
      </c>
      <c r="D141" s="71">
        <v>136</v>
      </c>
      <c r="E141" s="65" t="s">
        <v>817</v>
      </c>
      <c r="F141" s="32" t="s">
        <v>819</v>
      </c>
      <c r="G141" s="112" t="s">
        <v>820</v>
      </c>
      <c r="H141" s="32" t="s">
        <v>818</v>
      </c>
      <c r="I141" s="59" t="s">
        <v>821</v>
      </c>
    </row>
    <row r="142" spans="1:9" ht="42.75">
      <c r="A142" s="32" t="s">
        <v>822</v>
      </c>
      <c r="B142" s="32" t="s">
        <v>325</v>
      </c>
      <c r="C142" s="43" t="s">
        <v>825</v>
      </c>
      <c r="D142" s="71">
        <v>137</v>
      </c>
      <c r="E142" s="65" t="s">
        <v>822</v>
      </c>
      <c r="F142" s="32" t="s">
        <v>824</v>
      </c>
      <c r="G142" s="112" t="s">
        <v>825</v>
      </c>
      <c r="H142" s="32" t="s">
        <v>823</v>
      </c>
      <c r="I142" s="59" t="s">
        <v>826</v>
      </c>
    </row>
    <row r="143" spans="1:9" ht="42.75">
      <c r="A143" s="32" t="s">
        <v>827</v>
      </c>
      <c r="B143" s="32" t="s">
        <v>828</v>
      </c>
      <c r="C143" s="42" t="s">
        <v>831</v>
      </c>
      <c r="D143" s="71">
        <v>138</v>
      </c>
      <c r="E143" s="65" t="s">
        <v>827</v>
      </c>
      <c r="F143" s="32" t="s">
        <v>830</v>
      </c>
      <c r="G143" s="110" t="s">
        <v>831</v>
      </c>
      <c r="H143" s="28" t="s">
        <v>829</v>
      </c>
      <c r="I143" s="59" t="s">
        <v>832</v>
      </c>
    </row>
    <row r="144" spans="1:9" ht="57">
      <c r="A144" s="32" t="s">
        <v>833</v>
      </c>
      <c r="B144" s="32" t="s">
        <v>325</v>
      </c>
      <c r="C144" s="38" t="s">
        <v>836</v>
      </c>
      <c r="D144" s="71">
        <v>139</v>
      </c>
      <c r="E144" s="65" t="s">
        <v>833</v>
      </c>
      <c r="F144" s="32" t="s">
        <v>835</v>
      </c>
      <c r="G144" s="110" t="s">
        <v>836</v>
      </c>
      <c r="H144" s="29" t="s">
        <v>834</v>
      </c>
      <c r="I144" s="59" t="s">
        <v>837</v>
      </c>
    </row>
    <row r="145" spans="1:9" ht="15">
      <c r="A145" s="32" t="s">
        <v>838</v>
      </c>
      <c r="B145" s="32"/>
      <c r="C145" s="43" t="s">
        <v>841</v>
      </c>
      <c r="D145" s="71">
        <v>140</v>
      </c>
      <c r="E145" s="65" t="s">
        <v>838</v>
      </c>
      <c r="F145" s="32" t="s">
        <v>840</v>
      </c>
      <c r="G145" s="112" t="s">
        <v>841</v>
      </c>
      <c r="H145" s="32" t="s">
        <v>839</v>
      </c>
      <c r="I145" s="59"/>
    </row>
    <row r="146" spans="1:9" ht="15">
      <c r="A146" s="32" t="s">
        <v>32</v>
      </c>
      <c r="B146" s="32" t="s">
        <v>842</v>
      </c>
      <c r="C146" s="38" t="s">
        <v>845</v>
      </c>
      <c r="D146" s="71">
        <v>141</v>
      </c>
      <c r="E146" s="65" t="s">
        <v>32</v>
      </c>
      <c r="F146" s="32" t="s">
        <v>844</v>
      </c>
      <c r="G146" s="110" t="s">
        <v>845</v>
      </c>
      <c r="H146" s="28" t="s">
        <v>843</v>
      </c>
      <c r="I146" s="59" t="s">
        <v>846</v>
      </c>
    </row>
    <row r="147" spans="1:9" ht="15">
      <c r="A147" s="32" t="s">
        <v>224</v>
      </c>
      <c r="B147" s="32" t="s">
        <v>344</v>
      </c>
      <c r="C147" s="38" t="s">
        <v>849</v>
      </c>
      <c r="D147" s="71">
        <v>142</v>
      </c>
      <c r="E147" s="65" t="s">
        <v>224</v>
      </c>
      <c r="F147" s="32" t="s">
        <v>848</v>
      </c>
      <c r="G147" s="110" t="s">
        <v>849</v>
      </c>
      <c r="H147" s="28" t="s">
        <v>847</v>
      </c>
      <c r="I147" s="59" t="s">
        <v>850</v>
      </c>
    </row>
    <row r="148" spans="1:9" ht="15">
      <c r="A148" s="32" t="s">
        <v>851</v>
      </c>
      <c r="B148" s="32" t="s">
        <v>245</v>
      </c>
      <c r="C148" s="38" t="s">
        <v>854</v>
      </c>
      <c r="D148" s="71">
        <v>143</v>
      </c>
      <c r="E148" s="65" t="s">
        <v>851</v>
      </c>
      <c r="F148" s="32" t="s">
        <v>853</v>
      </c>
      <c r="G148" s="110" t="s">
        <v>854</v>
      </c>
      <c r="H148" s="28" t="s">
        <v>852</v>
      </c>
      <c r="I148" s="59" t="s">
        <v>855</v>
      </c>
    </row>
    <row r="149" spans="1:9" ht="28.5">
      <c r="A149" s="32" t="s">
        <v>856</v>
      </c>
      <c r="B149" s="32" t="s">
        <v>245</v>
      </c>
      <c r="C149" s="38" t="s">
        <v>859</v>
      </c>
      <c r="D149" s="71">
        <v>144</v>
      </c>
      <c r="E149" s="65" t="s">
        <v>856</v>
      </c>
      <c r="F149" s="32" t="s">
        <v>858</v>
      </c>
      <c r="G149" s="110" t="s">
        <v>859</v>
      </c>
      <c r="H149" s="28" t="s">
        <v>857</v>
      </c>
      <c r="I149" s="59" t="s">
        <v>860</v>
      </c>
    </row>
    <row r="150" spans="1:9" ht="28.5">
      <c r="A150" s="32" t="s">
        <v>183</v>
      </c>
      <c r="B150" s="32" t="s">
        <v>285</v>
      </c>
      <c r="C150" s="38" t="s">
        <v>864</v>
      </c>
      <c r="D150" s="71">
        <v>145</v>
      </c>
      <c r="E150" s="65" t="s">
        <v>862</v>
      </c>
      <c r="F150" s="32" t="s">
        <v>863</v>
      </c>
      <c r="G150" s="110" t="s">
        <v>864</v>
      </c>
      <c r="H150" s="29" t="s">
        <v>861</v>
      </c>
      <c r="I150" s="59" t="s">
        <v>865</v>
      </c>
    </row>
    <row r="151" spans="1:9" ht="42.75">
      <c r="A151" s="32" t="s">
        <v>866</v>
      </c>
      <c r="B151" s="32" t="s">
        <v>416</v>
      </c>
      <c r="C151" s="43" t="s">
        <v>869</v>
      </c>
      <c r="D151" s="71">
        <v>146</v>
      </c>
      <c r="E151" s="65" t="s">
        <v>866</v>
      </c>
      <c r="F151" s="27" t="s">
        <v>868</v>
      </c>
      <c r="G151" s="113" t="s">
        <v>869</v>
      </c>
      <c r="H151" s="27" t="s">
        <v>867</v>
      </c>
      <c r="I151" s="59"/>
    </row>
    <row r="152" spans="1:9" ht="57">
      <c r="A152" s="32" t="s">
        <v>870</v>
      </c>
      <c r="B152" s="32" t="s">
        <v>416</v>
      </c>
      <c r="C152" s="43" t="s">
        <v>873</v>
      </c>
      <c r="D152" s="71">
        <v>147</v>
      </c>
      <c r="E152" s="65" t="s">
        <v>870</v>
      </c>
      <c r="F152" s="27" t="s">
        <v>872</v>
      </c>
      <c r="G152" s="113" t="s">
        <v>873</v>
      </c>
      <c r="H152" s="27" t="s">
        <v>871</v>
      </c>
      <c r="I152" s="59"/>
    </row>
    <row r="153" spans="1:9" ht="71.25">
      <c r="A153" s="32" t="s">
        <v>89</v>
      </c>
      <c r="B153" s="32"/>
      <c r="C153" s="43" t="s">
        <v>876</v>
      </c>
      <c r="D153" s="71">
        <v>148</v>
      </c>
      <c r="E153" s="65" t="s">
        <v>89</v>
      </c>
      <c r="F153" s="32" t="s">
        <v>875</v>
      </c>
      <c r="G153" s="112" t="s">
        <v>876</v>
      </c>
      <c r="H153" s="32" t="s">
        <v>874</v>
      </c>
      <c r="I153" s="59"/>
    </row>
    <row r="154" spans="1:9" ht="240">
      <c r="A154" s="32" t="s">
        <v>204</v>
      </c>
      <c r="B154" s="32" t="s">
        <v>285</v>
      </c>
      <c r="C154" s="38" t="s">
        <v>879</v>
      </c>
      <c r="D154" s="71">
        <v>149</v>
      </c>
      <c r="E154" s="65" t="s">
        <v>205</v>
      </c>
      <c r="F154" s="32" t="s">
        <v>878</v>
      </c>
      <c r="G154" s="111" t="s">
        <v>879</v>
      </c>
      <c r="H154" s="30" t="s">
        <v>877</v>
      </c>
      <c r="I154" s="59" t="s">
        <v>880</v>
      </c>
    </row>
    <row r="155" spans="1:9" ht="57">
      <c r="A155" s="32" t="s">
        <v>881</v>
      </c>
      <c r="B155" s="32" t="s">
        <v>416</v>
      </c>
      <c r="C155" s="43" t="s">
        <v>884</v>
      </c>
      <c r="D155" s="71">
        <v>150</v>
      </c>
      <c r="E155" s="65" t="s">
        <v>881</v>
      </c>
      <c r="F155" s="27" t="s">
        <v>883</v>
      </c>
      <c r="G155" s="113" t="s">
        <v>884</v>
      </c>
      <c r="H155" s="27" t="s">
        <v>882</v>
      </c>
      <c r="I155" s="59"/>
    </row>
    <row r="156" spans="1:9" ht="71.25">
      <c r="A156" s="32" t="s">
        <v>207</v>
      </c>
      <c r="B156" s="32" t="s">
        <v>285</v>
      </c>
      <c r="C156" s="38" t="s">
        <v>887</v>
      </c>
      <c r="D156" s="71">
        <v>151</v>
      </c>
      <c r="E156" s="65" t="s">
        <v>208</v>
      </c>
      <c r="F156" s="32" t="s">
        <v>886</v>
      </c>
      <c r="G156" s="110" t="s">
        <v>887</v>
      </c>
      <c r="H156" s="28" t="s">
        <v>885</v>
      </c>
      <c r="I156" s="59" t="s">
        <v>888</v>
      </c>
    </row>
    <row r="157" spans="1:9" ht="28.5">
      <c r="A157" s="32" t="s">
        <v>214</v>
      </c>
      <c r="B157" s="32" t="s">
        <v>285</v>
      </c>
      <c r="C157" s="38" t="s">
        <v>891</v>
      </c>
      <c r="D157" s="71">
        <v>152</v>
      </c>
      <c r="E157" s="65" t="s">
        <v>214</v>
      </c>
      <c r="F157" s="32" t="s">
        <v>890</v>
      </c>
      <c r="G157" s="110" t="s">
        <v>891</v>
      </c>
      <c r="H157" s="28" t="s">
        <v>889</v>
      </c>
      <c r="I157" s="59" t="s">
        <v>892</v>
      </c>
    </row>
    <row r="158" spans="1:9" ht="15">
      <c r="A158" s="32" t="s">
        <v>190</v>
      </c>
      <c r="B158" s="32" t="s">
        <v>285</v>
      </c>
      <c r="C158" s="38" t="s">
        <v>895</v>
      </c>
      <c r="D158" s="71">
        <v>153</v>
      </c>
      <c r="E158" s="65" t="s">
        <v>190</v>
      </c>
      <c r="F158" s="32" t="s">
        <v>894</v>
      </c>
      <c r="G158" s="111" t="s">
        <v>895</v>
      </c>
      <c r="H158" s="30" t="s">
        <v>893</v>
      </c>
      <c r="I158" s="59" t="s">
        <v>896</v>
      </c>
    </row>
    <row r="159" spans="1:9" ht="15">
      <c r="A159" s="32" t="s">
        <v>897</v>
      </c>
      <c r="B159" s="32" t="s">
        <v>354</v>
      </c>
      <c r="C159" s="38" t="s">
        <v>899</v>
      </c>
      <c r="D159" s="71">
        <v>154</v>
      </c>
      <c r="E159" s="65" t="s">
        <v>897</v>
      </c>
      <c r="F159" s="32" t="s">
        <v>897</v>
      </c>
      <c r="G159" s="110" t="s">
        <v>899</v>
      </c>
      <c r="H159" s="28" t="s">
        <v>898</v>
      </c>
      <c r="I159" s="59" t="s">
        <v>900</v>
      </c>
    </row>
    <row r="160" spans="1:9" ht="15">
      <c r="A160" s="32" t="s">
        <v>191</v>
      </c>
      <c r="B160" s="32" t="s">
        <v>285</v>
      </c>
      <c r="C160" s="38" t="s">
        <v>903</v>
      </c>
      <c r="D160" s="71">
        <v>155</v>
      </c>
      <c r="E160" s="65" t="s">
        <v>191</v>
      </c>
      <c r="F160" s="32" t="s">
        <v>902</v>
      </c>
      <c r="G160" s="111" t="s">
        <v>903</v>
      </c>
      <c r="H160" s="30" t="s">
        <v>901</v>
      </c>
      <c r="I160" s="59" t="s">
        <v>904</v>
      </c>
    </row>
    <row r="161" spans="1:9" ht="15">
      <c r="A161" s="32" t="s">
        <v>905</v>
      </c>
      <c r="B161" s="32" t="s">
        <v>354</v>
      </c>
      <c r="C161" s="38" t="s">
        <v>908</v>
      </c>
      <c r="D161" s="71">
        <v>156</v>
      </c>
      <c r="E161" s="65" t="s">
        <v>905</v>
      </c>
      <c r="F161" s="32" t="s">
        <v>907</v>
      </c>
      <c r="G161" s="110" t="s">
        <v>908</v>
      </c>
      <c r="H161" s="28" t="s">
        <v>906</v>
      </c>
      <c r="I161" s="59" t="s">
        <v>909</v>
      </c>
    </row>
    <row r="162" spans="1:9" ht="15">
      <c r="A162" s="32" t="s">
        <v>910</v>
      </c>
      <c r="B162" s="32" t="s">
        <v>354</v>
      </c>
      <c r="C162" s="38" t="s">
        <v>913</v>
      </c>
      <c r="D162" s="71">
        <v>157</v>
      </c>
      <c r="E162" s="65" t="s">
        <v>910</v>
      </c>
      <c r="F162" s="32" t="s">
        <v>912</v>
      </c>
      <c r="G162" s="110" t="s">
        <v>913</v>
      </c>
      <c r="H162" s="28" t="s">
        <v>911</v>
      </c>
      <c r="I162" s="59" t="s">
        <v>914</v>
      </c>
    </row>
    <row r="163" spans="1:9" ht="15">
      <c r="A163" s="32" t="s">
        <v>915</v>
      </c>
      <c r="B163" s="32" t="s">
        <v>354</v>
      </c>
      <c r="C163" s="38" t="s">
        <v>918</v>
      </c>
      <c r="D163" s="71">
        <v>158</v>
      </c>
      <c r="E163" s="65" t="s">
        <v>915</v>
      </c>
      <c r="F163" s="32" t="s">
        <v>917</v>
      </c>
      <c r="G163" s="110" t="s">
        <v>918</v>
      </c>
      <c r="H163" s="28" t="s">
        <v>916</v>
      </c>
      <c r="I163" s="59" t="s">
        <v>919</v>
      </c>
    </row>
    <row r="164" spans="1:9" ht="15">
      <c r="A164" s="32" t="s">
        <v>920</v>
      </c>
      <c r="B164" s="32" t="s">
        <v>354</v>
      </c>
      <c r="C164" s="38" t="s">
        <v>923</v>
      </c>
      <c r="D164" s="71">
        <v>159</v>
      </c>
      <c r="E164" s="65" t="s">
        <v>920</v>
      </c>
      <c r="F164" s="32" t="s">
        <v>922</v>
      </c>
      <c r="G164" s="110" t="s">
        <v>923</v>
      </c>
      <c r="H164" s="28" t="s">
        <v>921</v>
      </c>
      <c r="I164" s="59" t="s">
        <v>924</v>
      </c>
    </row>
    <row r="165" spans="1:9" ht="15">
      <c r="A165" s="32" t="s">
        <v>925</v>
      </c>
      <c r="B165" s="32"/>
      <c r="C165" s="43" t="s">
        <v>928</v>
      </c>
      <c r="D165" s="71">
        <v>160</v>
      </c>
      <c r="E165" s="65" t="s">
        <v>925</v>
      </c>
      <c r="F165" s="32" t="s">
        <v>927</v>
      </c>
      <c r="G165" s="112" t="s">
        <v>928</v>
      </c>
      <c r="H165" s="32" t="s">
        <v>926</v>
      </c>
      <c r="I165" s="59"/>
    </row>
    <row r="166" spans="1:9" ht="15">
      <c r="A166" s="32" t="s">
        <v>929</v>
      </c>
      <c r="B166" s="32"/>
      <c r="C166" s="43" t="s">
        <v>932</v>
      </c>
      <c r="D166" s="71">
        <v>161</v>
      </c>
      <c r="E166" s="65" t="s">
        <v>929</v>
      </c>
      <c r="F166" s="32" t="s">
        <v>931</v>
      </c>
      <c r="G166" s="112" t="s">
        <v>932</v>
      </c>
      <c r="H166" s="32" t="s">
        <v>930</v>
      </c>
      <c r="I166" s="59"/>
    </row>
    <row r="167" spans="1:9" ht="15">
      <c r="A167" s="32" t="s">
        <v>933</v>
      </c>
      <c r="B167" s="32" t="s">
        <v>354</v>
      </c>
      <c r="C167" s="38" t="s">
        <v>936</v>
      </c>
      <c r="D167" s="71">
        <v>162</v>
      </c>
      <c r="E167" s="65" t="s">
        <v>933</v>
      </c>
      <c r="F167" s="32" t="s">
        <v>935</v>
      </c>
      <c r="G167" s="110" t="s">
        <v>936</v>
      </c>
      <c r="H167" s="28" t="s">
        <v>934</v>
      </c>
      <c r="I167" s="59" t="s">
        <v>937</v>
      </c>
    </row>
    <row r="168" spans="1:9" ht="15">
      <c r="A168" s="32" t="s">
        <v>938</v>
      </c>
      <c r="B168" s="32" t="s">
        <v>354</v>
      </c>
      <c r="C168" s="38" t="s">
        <v>941</v>
      </c>
      <c r="D168" s="71">
        <v>163</v>
      </c>
      <c r="E168" s="65" t="s">
        <v>938</v>
      </c>
      <c r="F168" s="32" t="s">
        <v>940</v>
      </c>
      <c r="G168" s="110" t="s">
        <v>941</v>
      </c>
      <c r="H168" s="28" t="s">
        <v>939</v>
      </c>
      <c r="I168" s="59" t="s">
        <v>942</v>
      </c>
    </row>
    <row r="169" spans="1:9" ht="15">
      <c r="A169" s="32" t="s">
        <v>943</v>
      </c>
      <c r="B169" s="32"/>
      <c r="C169" s="43" t="s">
        <v>946</v>
      </c>
      <c r="D169" s="71">
        <v>164</v>
      </c>
      <c r="E169" s="65" t="s">
        <v>943</v>
      </c>
      <c r="F169" s="32" t="s">
        <v>945</v>
      </c>
      <c r="G169" s="112" t="s">
        <v>946</v>
      </c>
      <c r="H169" s="32" t="s">
        <v>944</v>
      </c>
      <c r="I169" s="59"/>
    </row>
    <row r="170" spans="1:9" ht="85.5">
      <c r="A170" s="32" t="s">
        <v>226</v>
      </c>
      <c r="B170" s="32" t="s">
        <v>344</v>
      </c>
      <c r="C170" s="38" t="s">
        <v>950</v>
      </c>
      <c r="D170" s="71">
        <v>165</v>
      </c>
      <c r="E170" s="65" t="s">
        <v>948</v>
      </c>
      <c r="F170" s="32" t="s">
        <v>949</v>
      </c>
      <c r="G170" s="110" t="s">
        <v>950</v>
      </c>
      <c r="H170" s="28" t="s">
        <v>947</v>
      </c>
      <c r="I170" s="59" t="s">
        <v>951</v>
      </c>
    </row>
    <row r="171" spans="1:9" ht="42.75">
      <c r="A171" s="32" t="s">
        <v>223</v>
      </c>
      <c r="B171" s="32" t="s">
        <v>344</v>
      </c>
      <c r="C171" s="38" t="s">
        <v>954</v>
      </c>
      <c r="D171" s="71">
        <v>166</v>
      </c>
      <c r="E171" s="65" t="s">
        <v>223</v>
      </c>
      <c r="F171" s="32" t="s">
        <v>953</v>
      </c>
      <c r="G171" s="110" t="s">
        <v>954</v>
      </c>
      <c r="H171" s="28" t="s">
        <v>952</v>
      </c>
      <c r="I171" s="59" t="s">
        <v>955</v>
      </c>
    </row>
    <row r="172" spans="1:9" ht="42.75">
      <c r="A172" s="32" t="s">
        <v>225</v>
      </c>
      <c r="B172" s="32" t="s">
        <v>344</v>
      </c>
      <c r="C172" s="38" t="s">
        <v>958</v>
      </c>
      <c r="D172" s="71">
        <v>167</v>
      </c>
      <c r="E172" s="65" t="s">
        <v>225</v>
      </c>
      <c r="F172" s="32" t="s">
        <v>957</v>
      </c>
      <c r="G172" s="110" t="s">
        <v>958</v>
      </c>
      <c r="H172" s="28" t="s">
        <v>956</v>
      </c>
      <c r="I172" s="59" t="s">
        <v>959</v>
      </c>
    </row>
    <row r="173" spans="1:9" ht="15">
      <c r="A173" s="32" t="s">
        <v>960</v>
      </c>
      <c r="B173" s="32" t="s">
        <v>245</v>
      </c>
      <c r="C173" s="38" t="s">
        <v>963</v>
      </c>
      <c r="D173" s="71">
        <v>168</v>
      </c>
      <c r="E173" s="65" t="s">
        <v>960</v>
      </c>
      <c r="F173" s="32" t="s">
        <v>962</v>
      </c>
      <c r="G173" s="110" t="s">
        <v>963</v>
      </c>
      <c r="H173" s="28" t="s">
        <v>961</v>
      </c>
      <c r="I173" s="59" t="s">
        <v>964</v>
      </c>
    </row>
    <row r="174" spans="1:9" ht="15">
      <c r="A174" s="32" t="s">
        <v>27</v>
      </c>
      <c r="B174" s="32" t="s">
        <v>245</v>
      </c>
      <c r="C174" s="38" t="s">
        <v>967</v>
      </c>
      <c r="D174" s="71">
        <v>169</v>
      </c>
      <c r="E174" s="65" t="s">
        <v>27</v>
      </c>
      <c r="F174" s="32" t="s">
        <v>966</v>
      </c>
      <c r="G174" s="110" t="s">
        <v>967</v>
      </c>
      <c r="H174" s="28" t="s">
        <v>965</v>
      </c>
      <c r="I174" s="59" t="s">
        <v>968</v>
      </c>
    </row>
    <row r="175" spans="1:9" ht="15">
      <c r="A175" s="32" t="s">
        <v>21</v>
      </c>
      <c r="B175" s="32" t="s">
        <v>250</v>
      </c>
      <c r="C175" s="38" t="s">
        <v>971</v>
      </c>
      <c r="D175" s="71">
        <v>170</v>
      </c>
      <c r="E175" s="65" t="s">
        <v>6740</v>
      </c>
      <c r="F175" s="32" t="s">
        <v>970</v>
      </c>
      <c r="G175" s="110" t="s">
        <v>971</v>
      </c>
      <c r="H175" s="28" t="s">
        <v>969</v>
      </c>
      <c r="I175" s="59" t="s">
        <v>972</v>
      </c>
    </row>
    <row r="176" spans="1:9" ht="399">
      <c r="A176" s="32" t="s">
        <v>41</v>
      </c>
      <c r="B176" s="32"/>
      <c r="C176" s="43" t="s">
        <v>974</v>
      </c>
      <c r="D176" s="71">
        <v>171</v>
      </c>
      <c r="E176" s="65" t="s">
        <v>42</v>
      </c>
      <c r="F176" s="32" t="s">
        <v>7533</v>
      </c>
      <c r="G176" s="112" t="s">
        <v>974</v>
      </c>
      <c r="H176" s="32" t="s">
        <v>973</v>
      </c>
      <c r="I176" s="59"/>
    </row>
    <row r="177" spans="1:9" ht="15">
      <c r="A177" s="32" t="s">
        <v>24</v>
      </c>
      <c r="B177" s="32" t="s">
        <v>250</v>
      </c>
      <c r="C177" s="38" t="s">
        <v>977</v>
      </c>
      <c r="D177" s="71">
        <v>172</v>
      </c>
      <c r="E177" s="65" t="s">
        <v>24</v>
      </c>
      <c r="F177" s="32" t="s">
        <v>976</v>
      </c>
      <c r="G177" s="110" t="s">
        <v>977</v>
      </c>
      <c r="H177" s="28" t="s">
        <v>975</v>
      </c>
      <c r="I177" s="59" t="s">
        <v>978</v>
      </c>
    </row>
    <row r="178" spans="1:9" ht="28.5">
      <c r="A178" s="32" t="s">
        <v>64</v>
      </c>
      <c r="B178" s="32" t="s">
        <v>410</v>
      </c>
      <c r="C178" s="38" t="s">
        <v>981</v>
      </c>
      <c r="D178" s="71">
        <v>173</v>
      </c>
      <c r="E178" s="65" t="s">
        <v>64</v>
      </c>
      <c r="F178" s="32" t="s">
        <v>980</v>
      </c>
      <c r="G178" s="110" t="s">
        <v>981</v>
      </c>
      <c r="H178" s="28" t="s">
        <v>979</v>
      </c>
      <c r="I178" s="59" t="s">
        <v>982</v>
      </c>
    </row>
    <row r="179" spans="1:9" ht="15">
      <c r="A179" s="32" t="s">
        <v>983</v>
      </c>
      <c r="B179" s="32"/>
      <c r="C179" s="43" t="s">
        <v>986</v>
      </c>
      <c r="D179" s="71">
        <v>174</v>
      </c>
      <c r="E179" s="65" t="s">
        <v>983</v>
      </c>
      <c r="F179" s="32" t="s">
        <v>985</v>
      </c>
      <c r="G179" s="112" t="s">
        <v>986</v>
      </c>
      <c r="H179" s="32" t="s">
        <v>984</v>
      </c>
      <c r="I179" s="59"/>
    </row>
    <row r="180" spans="1:9" ht="15">
      <c r="A180" s="32" t="s">
        <v>987</v>
      </c>
      <c r="B180" s="32" t="s">
        <v>354</v>
      </c>
      <c r="C180" s="38" t="s">
        <v>989</v>
      </c>
      <c r="D180" s="71">
        <v>175</v>
      </c>
      <c r="E180" s="65" t="s">
        <v>987</v>
      </c>
      <c r="F180" s="32" t="s">
        <v>987</v>
      </c>
      <c r="G180" s="110" t="s">
        <v>989</v>
      </c>
      <c r="H180" s="28" t="s">
        <v>988</v>
      </c>
      <c r="I180" s="59" t="s">
        <v>990</v>
      </c>
    </row>
    <row r="181" spans="1:9" ht="28.5">
      <c r="A181" s="32" t="s">
        <v>63</v>
      </c>
      <c r="B181" s="32" t="s">
        <v>410</v>
      </c>
      <c r="C181" s="38" t="s">
        <v>993</v>
      </c>
      <c r="D181" s="71">
        <v>176</v>
      </c>
      <c r="E181" s="65" t="s">
        <v>63</v>
      </c>
      <c r="F181" s="32" t="s">
        <v>992</v>
      </c>
      <c r="G181" s="110" t="s">
        <v>993</v>
      </c>
      <c r="H181" s="28" t="s">
        <v>991</v>
      </c>
      <c r="I181" s="59" t="s">
        <v>994</v>
      </c>
    </row>
    <row r="182" spans="1:9" ht="15">
      <c r="A182" s="32" t="s">
        <v>995</v>
      </c>
      <c r="B182" s="32" t="s">
        <v>245</v>
      </c>
      <c r="C182" s="38" t="s">
        <v>998</v>
      </c>
      <c r="D182" s="71">
        <v>177</v>
      </c>
      <c r="E182" s="65" t="s">
        <v>995</v>
      </c>
      <c r="F182" s="32" t="s">
        <v>997</v>
      </c>
      <c r="G182" s="110" t="s">
        <v>998</v>
      </c>
      <c r="H182" s="28" t="s">
        <v>996</v>
      </c>
      <c r="I182" s="59" t="s">
        <v>999</v>
      </c>
    </row>
    <row r="183" spans="1:9" ht="15">
      <c r="A183" s="32" t="s">
        <v>1000</v>
      </c>
      <c r="B183" s="32" t="s">
        <v>354</v>
      </c>
      <c r="C183" s="38" t="s">
        <v>1003</v>
      </c>
      <c r="D183" s="71">
        <v>178</v>
      </c>
      <c r="E183" s="65" t="s">
        <v>1000</v>
      </c>
      <c r="F183" s="32" t="s">
        <v>1002</v>
      </c>
      <c r="G183" s="110" t="s">
        <v>1003</v>
      </c>
      <c r="H183" s="28" t="s">
        <v>1001</v>
      </c>
      <c r="I183" s="59" t="s">
        <v>1004</v>
      </c>
    </row>
    <row r="184" spans="1:9" ht="42.75">
      <c r="A184" s="32" t="s">
        <v>200</v>
      </c>
      <c r="B184" s="32" t="s">
        <v>285</v>
      </c>
      <c r="C184" s="38" t="s">
        <v>1007</v>
      </c>
      <c r="D184" s="71">
        <v>179</v>
      </c>
      <c r="E184" s="65" t="s">
        <v>200</v>
      </c>
      <c r="F184" s="32" t="s">
        <v>1006</v>
      </c>
      <c r="G184" s="110" t="s">
        <v>1007</v>
      </c>
      <c r="H184" s="28" t="s">
        <v>1005</v>
      </c>
      <c r="I184" s="59" t="s">
        <v>1008</v>
      </c>
    </row>
    <row r="185" spans="1:9" ht="15">
      <c r="A185" s="32" t="s">
        <v>28</v>
      </c>
      <c r="B185" s="32" t="s">
        <v>250</v>
      </c>
      <c r="C185" s="38" t="s">
        <v>1011</v>
      </c>
      <c r="D185" s="71">
        <v>180</v>
      </c>
      <c r="E185" s="65" t="s">
        <v>28</v>
      </c>
      <c r="F185" s="32" t="s">
        <v>1010</v>
      </c>
      <c r="G185" s="110" t="s">
        <v>1011</v>
      </c>
      <c r="H185" s="28" t="s">
        <v>1009</v>
      </c>
      <c r="I185" s="59" t="s">
        <v>1012</v>
      </c>
    </row>
    <row r="186" spans="1:9" ht="28.5">
      <c r="A186" s="32" t="s">
        <v>1013</v>
      </c>
      <c r="B186" s="32"/>
      <c r="C186" s="43" t="s">
        <v>1016</v>
      </c>
      <c r="D186" s="71">
        <v>181</v>
      </c>
      <c r="E186" s="65" t="s">
        <v>1013</v>
      </c>
      <c r="F186" s="32" t="s">
        <v>1015</v>
      </c>
      <c r="G186" s="112" t="s">
        <v>1016</v>
      </c>
      <c r="H186" s="32" t="s">
        <v>1014</v>
      </c>
      <c r="I186" s="59"/>
    </row>
    <row r="187" spans="1:9" ht="15">
      <c r="A187" s="32" t="s">
        <v>74</v>
      </c>
      <c r="B187" s="32" t="s">
        <v>410</v>
      </c>
      <c r="C187" s="38" t="s">
        <v>1019</v>
      </c>
      <c r="D187" s="71">
        <v>182</v>
      </c>
      <c r="E187" s="65" t="s">
        <v>74</v>
      </c>
      <c r="F187" s="32" t="s">
        <v>1018</v>
      </c>
      <c r="G187" s="110" t="s">
        <v>1019</v>
      </c>
      <c r="H187" s="28" t="s">
        <v>1017</v>
      </c>
      <c r="I187" s="59" t="s">
        <v>1020</v>
      </c>
    </row>
    <row r="188" spans="1:9" ht="15">
      <c r="A188" s="32" t="s">
        <v>1021</v>
      </c>
      <c r="B188" s="32" t="s">
        <v>416</v>
      </c>
      <c r="C188" s="43" t="s">
        <v>1024</v>
      </c>
      <c r="D188" s="71">
        <v>183</v>
      </c>
      <c r="E188" s="65" t="s">
        <v>1021</v>
      </c>
      <c r="F188" s="32" t="s">
        <v>1023</v>
      </c>
      <c r="G188" s="112" t="s">
        <v>1024</v>
      </c>
      <c r="H188" s="32" t="s">
        <v>1022</v>
      </c>
      <c r="I188" s="59"/>
    </row>
    <row r="189" spans="1:9" ht="15">
      <c r="A189" s="32" t="s">
        <v>192</v>
      </c>
      <c r="B189" s="32" t="s">
        <v>285</v>
      </c>
      <c r="C189" s="38" t="s">
        <v>1027</v>
      </c>
      <c r="D189" s="71">
        <v>184</v>
      </c>
      <c r="E189" s="65" t="s">
        <v>192</v>
      </c>
      <c r="F189" s="32" t="s">
        <v>1026</v>
      </c>
      <c r="G189" s="111" t="s">
        <v>1027</v>
      </c>
      <c r="H189" s="30" t="s">
        <v>1025</v>
      </c>
      <c r="I189" s="59" t="s">
        <v>1028</v>
      </c>
    </row>
    <row r="190" spans="1:9" ht="15">
      <c r="A190" s="32" t="s">
        <v>1029</v>
      </c>
      <c r="B190" s="32" t="s">
        <v>245</v>
      </c>
      <c r="C190" s="38" t="s">
        <v>1032</v>
      </c>
      <c r="D190" s="71">
        <v>185</v>
      </c>
      <c r="E190" s="65" t="s">
        <v>1029</v>
      </c>
      <c r="F190" s="32" t="s">
        <v>1031</v>
      </c>
      <c r="G190" s="110" t="s">
        <v>1032</v>
      </c>
      <c r="H190" s="28" t="s">
        <v>1030</v>
      </c>
      <c r="I190" s="59" t="s">
        <v>1033</v>
      </c>
    </row>
    <row r="191" spans="1:9" ht="15">
      <c r="A191" s="32" t="s">
        <v>1034</v>
      </c>
      <c r="B191" s="32" t="s">
        <v>354</v>
      </c>
      <c r="C191" s="38" t="s">
        <v>1036</v>
      </c>
      <c r="D191" s="71">
        <v>186</v>
      </c>
      <c r="E191" s="65" t="s">
        <v>1034</v>
      </c>
      <c r="F191" s="32" t="s">
        <v>1034</v>
      </c>
      <c r="G191" s="110" t="s">
        <v>1036</v>
      </c>
      <c r="H191" s="28" t="s">
        <v>1035</v>
      </c>
      <c r="I191" s="59" t="s">
        <v>1037</v>
      </c>
    </row>
    <row r="192" spans="1:9" ht="15">
      <c r="A192" s="32" t="s">
        <v>1034</v>
      </c>
      <c r="B192" s="32" t="s">
        <v>416</v>
      </c>
      <c r="C192" s="43" t="s">
        <v>1038</v>
      </c>
      <c r="D192" s="71">
        <v>187</v>
      </c>
      <c r="E192" s="65" t="s">
        <v>1034</v>
      </c>
      <c r="F192" s="27" t="s">
        <v>1034</v>
      </c>
      <c r="G192" s="113" t="s">
        <v>1038</v>
      </c>
      <c r="H192" s="27" t="s">
        <v>1035</v>
      </c>
      <c r="I192" s="59"/>
    </row>
    <row r="193" spans="1:9" ht="15">
      <c r="A193" s="32" t="s">
        <v>1039</v>
      </c>
      <c r="B193" s="32"/>
      <c r="C193" s="43" t="s">
        <v>1042</v>
      </c>
      <c r="D193" s="71">
        <v>188</v>
      </c>
      <c r="E193" s="65" t="s">
        <v>1039</v>
      </c>
      <c r="F193" s="32" t="s">
        <v>1041</v>
      </c>
      <c r="G193" s="112" t="s">
        <v>1042</v>
      </c>
      <c r="H193" s="32" t="s">
        <v>1040</v>
      </c>
      <c r="I193" s="59"/>
    </row>
    <row r="194" spans="1:9" ht="15">
      <c r="A194" s="32" t="s">
        <v>1043</v>
      </c>
      <c r="B194" s="32"/>
      <c r="C194" s="43" t="s">
        <v>1046</v>
      </c>
      <c r="D194" s="71">
        <v>189</v>
      </c>
      <c r="E194" s="65" t="s">
        <v>1043</v>
      </c>
      <c r="F194" s="32" t="s">
        <v>1045</v>
      </c>
      <c r="G194" s="112" t="s">
        <v>1046</v>
      </c>
      <c r="H194" s="32" t="s">
        <v>1044</v>
      </c>
      <c r="I194" s="59"/>
    </row>
    <row r="195" spans="1:9" ht="15">
      <c r="A195" s="32" t="s">
        <v>1047</v>
      </c>
      <c r="B195" s="32" t="s">
        <v>354</v>
      </c>
      <c r="C195" s="39" t="s">
        <v>1050</v>
      </c>
      <c r="D195" s="71">
        <v>190</v>
      </c>
      <c r="E195" s="65" t="s">
        <v>1047</v>
      </c>
      <c r="F195" s="35" t="s">
        <v>1049</v>
      </c>
      <c r="G195" s="110" t="s">
        <v>1050</v>
      </c>
      <c r="H195" s="28" t="s">
        <v>1048</v>
      </c>
      <c r="I195" s="59" t="s">
        <v>1051</v>
      </c>
    </row>
    <row r="196" spans="1:9" ht="15">
      <c r="A196" s="32" t="s">
        <v>1052</v>
      </c>
      <c r="B196" s="32" t="s">
        <v>354</v>
      </c>
      <c r="C196" s="38" t="s">
        <v>1055</v>
      </c>
      <c r="D196" s="71">
        <v>191</v>
      </c>
      <c r="E196" s="65" t="s">
        <v>1052</v>
      </c>
      <c r="F196" s="32" t="s">
        <v>1054</v>
      </c>
      <c r="G196" s="110" t="s">
        <v>1055</v>
      </c>
      <c r="H196" s="28" t="s">
        <v>1053</v>
      </c>
      <c r="I196" s="59" t="s">
        <v>1056</v>
      </c>
    </row>
    <row r="197" spans="1:9" ht="60">
      <c r="A197" s="32" t="s">
        <v>10</v>
      </c>
      <c r="B197" s="32" t="s">
        <v>729</v>
      </c>
      <c r="C197" s="38" t="s">
        <v>1059</v>
      </c>
      <c r="D197" s="71">
        <v>192</v>
      </c>
      <c r="E197" s="65" t="s">
        <v>10</v>
      </c>
      <c r="F197" s="32" t="s">
        <v>1058</v>
      </c>
      <c r="G197" s="111" t="s">
        <v>1059</v>
      </c>
      <c r="H197" s="30" t="s">
        <v>1057</v>
      </c>
      <c r="I197" s="59" t="s">
        <v>1060</v>
      </c>
    </row>
    <row r="198" spans="1:9" ht="28.5">
      <c r="A198" s="32" t="s">
        <v>1061</v>
      </c>
      <c r="B198" s="32"/>
      <c r="C198" s="43" t="s">
        <v>1061</v>
      </c>
      <c r="D198" s="71">
        <v>193</v>
      </c>
      <c r="E198" s="65" t="s">
        <v>1061</v>
      </c>
      <c r="F198" s="32" t="s">
        <v>1063</v>
      </c>
      <c r="G198" s="112" t="s">
        <v>1061</v>
      </c>
      <c r="H198" s="32" t="s">
        <v>1062</v>
      </c>
      <c r="I198" s="59"/>
    </row>
    <row r="199" spans="1:9" ht="15">
      <c r="A199" s="32" t="s">
        <v>1064</v>
      </c>
      <c r="B199" s="32"/>
      <c r="C199" s="43" t="s">
        <v>1067</v>
      </c>
      <c r="D199" s="71">
        <v>194</v>
      </c>
      <c r="E199" s="65" t="s">
        <v>1064</v>
      </c>
      <c r="F199" s="32" t="s">
        <v>1066</v>
      </c>
      <c r="G199" s="112" t="s">
        <v>1067</v>
      </c>
      <c r="H199" s="32" t="s">
        <v>1065</v>
      </c>
      <c r="I199" s="59"/>
    </row>
    <row r="200" spans="1:9" ht="15">
      <c r="A200" s="32" t="s">
        <v>1068</v>
      </c>
      <c r="B200" s="32"/>
      <c r="C200" s="43" t="s">
        <v>1071</v>
      </c>
      <c r="D200" s="71">
        <v>195</v>
      </c>
      <c r="E200" s="65" t="s">
        <v>1068</v>
      </c>
      <c r="F200" s="32" t="s">
        <v>1070</v>
      </c>
      <c r="G200" s="112" t="s">
        <v>1071</v>
      </c>
      <c r="H200" s="32" t="s">
        <v>1069</v>
      </c>
      <c r="I200" s="59"/>
    </row>
    <row r="201" spans="1:9" ht="15">
      <c r="A201" s="32" t="s">
        <v>1072</v>
      </c>
      <c r="B201" s="32" t="s">
        <v>354</v>
      </c>
      <c r="C201" s="40" t="s">
        <v>1075</v>
      </c>
      <c r="D201" s="71">
        <v>196</v>
      </c>
      <c r="E201" s="65" t="s">
        <v>1072</v>
      </c>
      <c r="F201" s="32" t="s">
        <v>1074</v>
      </c>
      <c r="G201" s="111" t="s">
        <v>1075</v>
      </c>
      <c r="H201" s="30" t="s">
        <v>1073</v>
      </c>
      <c r="I201" s="59" t="s">
        <v>1076</v>
      </c>
    </row>
    <row r="202" spans="1:9" ht="15">
      <c r="A202" s="32" t="s">
        <v>1077</v>
      </c>
      <c r="B202" s="32" t="s">
        <v>354</v>
      </c>
      <c r="C202" s="38" t="s">
        <v>1080</v>
      </c>
      <c r="D202" s="71">
        <v>197</v>
      </c>
      <c r="E202" s="65" t="s">
        <v>1077</v>
      </c>
      <c r="F202" s="32" t="s">
        <v>1079</v>
      </c>
      <c r="G202" s="110" t="s">
        <v>1080</v>
      </c>
      <c r="H202" s="28" t="s">
        <v>1078</v>
      </c>
      <c r="I202" s="59" t="s">
        <v>1081</v>
      </c>
    </row>
    <row r="203" spans="1:9" ht="15">
      <c r="A203" s="32" t="s">
        <v>1082</v>
      </c>
      <c r="B203" s="32"/>
      <c r="C203" s="43" t="s">
        <v>1085</v>
      </c>
      <c r="D203" s="71">
        <v>198</v>
      </c>
      <c r="E203" s="65" t="s">
        <v>1082</v>
      </c>
      <c r="F203" s="32" t="s">
        <v>1084</v>
      </c>
      <c r="G203" s="112" t="s">
        <v>1085</v>
      </c>
      <c r="H203" s="32" t="s">
        <v>1083</v>
      </c>
      <c r="I203" s="59"/>
    </row>
    <row r="204" spans="1:9" ht="28.5">
      <c r="A204" s="32" t="s">
        <v>1086</v>
      </c>
      <c r="B204" s="32" t="s">
        <v>416</v>
      </c>
      <c r="C204" s="43" t="s">
        <v>1089</v>
      </c>
      <c r="D204" s="71">
        <v>199</v>
      </c>
      <c r="E204" s="65" t="s">
        <v>1086</v>
      </c>
      <c r="F204" s="32" t="s">
        <v>1088</v>
      </c>
      <c r="G204" s="112" t="s">
        <v>1089</v>
      </c>
      <c r="H204" s="32" t="s">
        <v>1087</v>
      </c>
      <c r="I204" s="59"/>
    </row>
    <row r="205" spans="1:9" ht="15">
      <c r="A205" s="32" t="s">
        <v>1090</v>
      </c>
      <c r="B205" s="32" t="s">
        <v>410</v>
      </c>
      <c r="C205" s="38" t="s">
        <v>1093</v>
      </c>
      <c r="D205" s="71">
        <v>200</v>
      </c>
      <c r="E205" s="65" t="s">
        <v>1090</v>
      </c>
      <c r="F205" s="32" t="s">
        <v>1092</v>
      </c>
      <c r="G205" s="110" t="s">
        <v>1093</v>
      </c>
      <c r="H205" s="28" t="s">
        <v>1091</v>
      </c>
      <c r="I205" s="59" t="s">
        <v>1094</v>
      </c>
    </row>
    <row r="206" spans="1:9" ht="15">
      <c r="A206" s="32" t="s">
        <v>1095</v>
      </c>
      <c r="B206" s="32"/>
      <c r="C206" s="43" t="s">
        <v>1098</v>
      </c>
      <c r="D206" s="71">
        <v>201</v>
      </c>
      <c r="E206" s="65" t="s">
        <v>1095</v>
      </c>
      <c r="F206" s="32" t="s">
        <v>1097</v>
      </c>
      <c r="G206" s="112" t="s">
        <v>1098</v>
      </c>
      <c r="H206" s="32" t="s">
        <v>1096</v>
      </c>
      <c r="I206" s="59"/>
    </row>
    <row r="207" spans="1:9" ht="15">
      <c r="A207" s="32" t="s">
        <v>1099</v>
      </c>
      <c r="B207" s="32" t="s">
        <v>245</v>
      </c>
      <c r="C207" s="38" t="s">
        <v>1102</v>
      </c>
      <c r="D207" s="71">
        <v>202</v>
      </c>
      <c r="E207" s="65" t="s">
        <v>1099</v>
      </c>
      <c r="F207" s="32" t="s">
        <v>1101</v>
      </c>
      <c r="G207" s="110" t="s">
        <v>1102</v>
      </c>
      <c r="H207" s="28" t="s">
        <v>1100</v>
      </c>
      <c r="I207" s="59" t="s">
        <v>1103</v>
      </c>
    </row>
    <row r="208" spans="1:9" ht="42.75">
      <c r="A208" s="32" t="s">
        <v>14</v>
      </c>
      <c r="B208" s="32" t="s">
        <v>842</v>
      </c>
      <c r="C208" s="38" t="s">
        <v>1106</v>
      </c>
      <c r="D208" s="71">
        <v>203</v>
      </c>
      <c r="E208" s="65" t="s">
        <v>14</v>
      </c>
      <c r="F208" s="32" t="s">
        <v>1105</v>
      </c>
      <c r="G208" s="110" t="s">
        <v>1106</v>
      </c>
      <c r="H208" s="28" t="s">
        <v>1104</v>
      </c>
      <c r="I208" s="59" t="s">
        <v>1107</v>
      </c>
    </row>
    <row r="209" spans="1:9" ht="15">
      <c r="A209" s="32" t="s">
        <v>44</v>
      </c>
      <c r="B209" s="32" t="s">
        <v>1108</v>
      </c>
      <c r="C209" s="38" t="s">
        <v>1111</v>
      </c>
      <c r="D209" s="71">
        <v>204</v>
      </c>
      <c r="E209" s="65" t="s">
        <v>44</v>
      </c>
      <c r="F209" s="32" t="s">
        <v>1110</v>
      </c>
      <c r="G209" s="110" t="s">
        <v>1111</v>
      </c>
      <c r="H209" s="28" t="s">
        <v>1109</v>
      </c>
      <c r="I209" s="59" t="s">
        <v>1112</v>
      </c>
    </row>
    <row r="210" spans="1:9" ht="15">
      <c r="A210" s="32" t="s">
        <v>97</v>
      </c>
      <c r="B210" s="32" t="s">
        <v>1113</v>
      </c>
      <c r="C210" s="38" t="s">
        <v>1116</v>
      </c>
      <c r="D210" s="71">
        <v>205</v>
      </c>
      <c r="E210" s="65" t="s">
        <v>97</v>
      </c>
      <c r="F210" s="32" t="s">
        <v>1115</v>
      </c>
      <c r="G210" s="110" t="s">
        <v>1116</v>
      </c>
      <c r="H210" s="28" t="s">
        <v>1114</v>
      </c>
      <c r="I210" s="59" t="s">
        <v>1117</v>
      </c>
    </row>
    <row r="211" spans="1:9" ht="28.5">
      <c r="A211" s="32" t="s">
        <v>1118</v>
      </c>
      <c r="B211" s="32" t="s">
        <v>1119</v>
      </c>
      <c r="C211" s="38" t="s">
        <v>1122</v>
      </c>
      <c r="D211" s="71">
        <v>206</v>
      </c>
      <c r="E211" s="65" t="s">
        <v>1118</v>
      </c>
      <c r="F211" s="32" t="s">
        <v>1121</v>
      </c>
      <c r="G211" s="110" t="s">
        <v>1122</v>
      </c>
      <c r="H211" s="28" t="s">
        <v>1120</v>
      </c>
      <c r="I211" s="59" t="s">
        <v>1123</v>
      </c>
    </row>
    <row r="212" spans="1:9" ht="15">
      <c r="A212" s="32" t="s">
        <v>179</v>
      </c>
      <c r="B212" s="32" t="s">
        <v>1124</v>
      </c>
      <c r="C212" s="38" t="s">
        <v>1127</v>
      </c>
      <c r="D212" s="71">
        <v>207</v>
      </c>
      <c r="E212" s="65" t="s">
        <v>179</v>
      </c>
      <c r="F212" s="32" t="s">
        <v>1126</v>
      </c>
      <c r="G212" s="110" t="s">
        <v>1127</v>
      </c>
      <c r="H212" s="28" t="s">
        <v>1125</v>
      </c>
      <c r="I212" s="59" t="s">
        <v>1128</v>
      </c>
    </row>
    <row r="213" spans="1:9" ht="15">
      <c r="A213" s="32" t="s">
        <v>6942</v>
      </c>
      <c r="B213" s="32" t="s">
        <v>1129</v>
      </c>
      <c r="C213" s="38" t="s">
        <v>7546</v>
      </c>
      <c r="D213" s="71">
        <v>208</v>
      </c>
      <c r="E213" s="65" t="s">
        <v>6942</v>
      </c>
      <c r="F213" s="32" t="s">
        <v>6943</v>
      </c>
      <c r="G213" s="110" t="s">
        <v>7546</v>
      </c>
      <c r="H213" s="28" t="s">
        <v>1130</v>
      </c>
      <c r="I213" s="59" t="s">
        <v>1131</v>
      </c>
    </row>
    <row r="214" spans="1:9" ht="15">
      <c r="A214" s="32" t="s">
        <v>1132</v>
      </c>
      <c r="B214" s="32" t="s">
        <v>354</v>
      </c>
      <c r="C214" s="38" t="s">
        <v>1135</v>
      </c>
      <c r="D214" s="71">
        <v>209</v>
      </c>
      <c r="E214" s="65" t="s">
        <v>1132</v>
      </c>
      <c r="F214" s="32" t="s">
        <v>1134</v>
      </c>
      <c r="G214" s="110" t="s">
        <v>1135</v>
      </c>
      <c r="H214" s="28" t="s">
        <v>1133</v>
      </c>
      <c r="I214" s="59" t="s">
        <v>1136</v>
      </c>
    </row>
    <row r="215" spans="1:9" ht="85.5">
      <c r="A215" s="32" t="s">
        <v>1137</v>
      </c>
      <c r="B215" s="32" t="s">
        <v>354</v>
      </c>
      <c r="C215" s="38" t="s">
        <v>1141</v>
      </c>
      <c r="D215" s="71">
        <v>210</v>
      </c>
      <c r="E215" s="65" t="s">
        <v>1139</v>
      </c>
      <c r="F215" s="32" t="s">
        <v>1140</v>
      </c>
      <c r="G215" s="110" t="s">
        <v>1141</v>
      </c>
      <c r="H215" s="29" t="s">
        <v>1138</v>
      </c>
      <c r="I215" s="59" t="s">
        <v>1142</v>
      </c>
    </row>
    <row r="216" spans="1:9" ht="28.5">
      <c r="A216" s="32" t="s">
        <v>1143</v>
      </c>
      <c r="B216" s="32" t="s">
        <v>1113</v>
      </c>
      <c r="C216" s="43" t="s">
        <v>1147</v>
      </c>
      <c r="D216" s="71">
        <v>211</v>
      </c>
      <c r="E216" s="66" t="s">
        <v>1145</v>
      </c>
      <c r="F216" s="32" t="s">
        <v>1146</v>
      </c>
      <c r="G216" s="112" t="s">
        <v>1147</v>
      </c>
      <c r="H216" s="32" t="s">
        <v>1144</v>
      </c>
      <c r="I216" s="59"/>
    </row>
    <row r="217" spans="1:9" ht="15">
      <c r="A217" s="32" t="s">
        <v>1148</v>
      </c>
      <c r="B217" s="32" t="s">
        <v>354</v>
      </c>
      <c r="C217" s="38" t="s">
        <v>1151</v>
      </c>
      <c r="D217" s="71">
        <v>212</v>
      </c>
      <c r="E217" s="65" t="s">
        <v>1148</v>
      </c>
      <c r="F217" s="32" t="s">
        <v>1150</v>
      </c>
      <c r="G217" s="110" t="s">
        <v>1151</v>
      </c>
      <c r="H217" s="28" t="s">
        <v>1149</v>
      </c>
      <c r="I217" s="59" t="s">
        <v>1152</v>
      </c>
    </row>
    <row r="218" spans="1:9" ht="15">
      <c r="A218" s="32" t="s">
        <v>193</v>
      </c>
      <c r="B218" s="32" t="s">
        <v>285</v>
      </c>
      <c r="C218" s="38" t="s">
        <v>1155</v>
      </c>
      <c r="D218" s="71">
        <v>213</v>
      </c>
      <c r="E218" s="65" t="s">
        <v>193</v>
      </c>
      <c r="F218" s="32" t="s">
        <v>1154</v>
      </c>
      <c r="G218" s="111" t="s">
        <v>1155</v>
      </c>
      <c r="H218" s="30" t="s">
        <v>1153</v>
      </c>
      <c r="I218" s="59" t="s">
        <v>1156</v>
      </c>
    </row>
    <row r="219" spans="1:9" ht="15">
      <c r="A219" s="32" t="s">
        <v>1157</v>
      </c>
      <c r="B219" s="32" t="s">
        <v>245</v>
      </c>
      <c r="C219" s="38" t="s">
        <v>1160</v>
      </c>
      <c r="D219" s="71">
        <v>214</v>
      </c>
      <c r="E219" s="65" t="s">
        <v>1157</v>
      </c>
      <c r="F219" s="32" t="s">
        <v>1159</v>
      </c>
      <c r="G219" s="110" t="s">
        <v>1160</v>
      </c>
      <c r="H219" s="29" t="s">
        <v>1158</v>
      </c>
      <c r="I219" s="59" t="s">
        <v>1161</v>
      </c>
    </row>
    <row r="220" spans="1:9" ht="15">
      <c r="A220" s="32" t="s">
        <v>1162</v>
      </c>
      <c r="B220" s="32" t="s">
        <v>354</v>
      </c>
      <c r="C220" s="38" t="s">
        <v>1165</v>
      </c>
      <c r="D220" s="71">
        <v>215</v>
      </c>
      <c r="E220" s="65" t="s">
        <v>1162</v>
      </c>
      <c r="F220" s="32" t="s">
        <v>1164</v>
      </c>
      <c r="G220" s="110" t="s">
        <v>1165</v>
      </c>
      <c r="H220" s="28" t="s">
        <v>1163</v>
      </c>
      <c r="I220" s="59" t="s">
        <v>1166</v>
      </c>
    </row>
    <row r="221" spans="1:9" ht="28.5">
      <c r="A221" s="32" t="s">
        <v>59</v>
      </c>
      <c r="B221" s="32" t="s">
        <v>410</v>
      </c>
      <c r="C221" s="38" t="s">
        <v>1169</v>
      </c>
      <c r="D221" s="71">
        <v>216</v>
      </c>
      <c r="E221" s="65" t="s">
        <v>59</v>
      </c>
      <c r="F221" s="32" t="s">
        <v>1168</v>
      </c>
      <c r="G221" s="110" t="s">
        <v>1169</v>
      </c>
      <c r="H221" s="28" t="s">
        <v>1167</v>
      </c>
      <c r="I221" s="59" t="s">
        <v>1170</v>
      </c>
    </row>
    <row r="222" spans="1:9" ht="15">
      <c r="A222" s="32" t="s">
        <v>139</v>
      </c>
      <c r="B222" s="32" t="s">
        <v>325</v>
      </c>
      <c r="C222" s="38" t="s">
        <v>1173</v>
      </c>
      <c r="D222" s="71">
        <v>217</v>
      </c>
      <c r="E222" s="65" t="s">
        <v>139</v>
      </c>
      <c r="F222" s="32" t="s">
        <v>1172</v>
      </c>
      <c r="G222" s="110" t="s">
        <v>1173</v>
      </c>
      <c r="H222" s="28" t="s">
        <v>1171</v>
      </c>
      <c r="I222" s="59" t="s">
        <v>1174</v>
      </c>
    </row>
    <row r="223" spans="1:9" ht="242.25">
      <c r="A223" s="32" t="s">
        <v>143</v>
      </c>
      <c r="B223" s="32" t="s">
        <v>325</v>
      </c>
      <c r="C223" s="38" t="s">
        <v>1178</v>
      </c>
      <c r="D223" s="71">
        <v>218</v>
      </c>
      <c r="E223" s="65" t="s">
        <v>1176</v>
      </c>
      <c r="F223" s="32" t="s">
        <v>1177</v>
      </c>
      <c r="G223" s="110" t="s">
        <v>1178</v>
      </c>
      <c r="H223" s="28" t="s">
        <v>1175</v>
      </c>
      <c r="I223" s="59" t="s">
        <v>1179</v>
      </c>
    </row>
    <row r="224" spans="1:9" ht="85.5">
      <c r="A224" s="32" t="s">
        <v>1180</v>
      </c>
      <c r="B224" s="32" t="s">
        <v>1181</v>
      </c>
      <c r="C224" s="38" t="s">
        <v>1184</v>
      </c>
      <c r="D224" s="71">
        <v>219</v>
      </c>
      <c r="E224" s="65" t="s">
        <v>1180</v>
      </c>
      <c r="F224" s="32" t="s">
        <v>1183</v>
      </c>
      <c r="G224" s="110" t="s">
        <v>1184</v>
      </c>
      <c r="H224" s="28" t="s">
        <v>1182</v>
      </c>
      <c r="I224" s="59" t="s">
        <v>1185</v>
      </c>
    </row>
    <row r="225" spans="1:9" ht="85.5">
      <c r="A225" s="32" t="s">
        <v>1186</v>
      </c>
      <c r="B225" s="32" t="s">
        <v>1187</v>
      </c>
      <c r="C225" s="38" t="s">
        <v>1191</v>
      </c>
      <c r="D225" s="71">
        <v>220</v>
      </c>
      <c r="E225" s="65" t="s">
        <v>1189</v>
      </c>
      <c r="F225" s="32" t="s">
        <v>1190</v>
      </c>
      <c r="G225" s="110" t="s">
        <v>1191</v>
      </c>
      <c r="H225" s="28" t="s">
        <v>1188</v>
      </c>
      <c r="I225" s="59" t="s">
        <v>1192</v>
      </c>
    </row>
    <row r="226" spans="1:9" ht="99.75">
      <c r="A226" s="32" t="s">
        <v>1193</v>
      </c>
      <c r="B226" s="32" t="s">
        <v>416</v>
      </c>
      <c r="C226" s="43" t="s">
        <v>1197</v>
      </c>
      <c r="D226" s="71">
        <v>221</v>
      </c>
      <c r="E226" s="65" t="s">
        <v>1195</v>
      </c>
      <c r="F226" s="27" t="s">
        <v>1196</v>
      </c>
      <c r="G226" s="113" t="s">
        <v>1197</v>
      </c>
      <c r="H226" s="27" t="s">
        <v>1194</v>
      </c>
      <c r="I226" s="59"/>
    </row>
    <row r="227" spans="1:9" ht="42.75">
      <c r="A227" s="32" t="s">
        <v>1198</v>
      </c>
      <c r="B227" s="32"/>
      <c r="C227" s="43" t="s">
        <v>1201</v>
      </c>
      <c r="D227" s="71">
        <v>222</v>
      </c>
      <c r="E227" s="65" t="s">
        <v>1198</v>
      </c>
      <c r="F227" s="32" t="s">
        <v>1200</v>
      </c>
      <c r="G227" s="112" t="s">
        <v>1201</v>
      </c>
      <c r="H227" s="32" t="s">
        <v>1199</v>
      </c>
      <c r="I227" s="59"/>
    </row>
    <row r="228" spans="1:9" ht="156.75">
      <c r="A228" s="32" t="s">
        <v>1202</v>
      </c>
      <c r="B228" s="32" t="s">
        <v>245</v>
      </c>
      <c r="C228" s="38" t="s">
        <v>1206</v>
      </c>
      <c r="D228" s="71">
        <v>223</v>
      </c>
      <c r="E228" s="65" t="s">
        <v>1204</v>
      </c>
      <c r="F228" s="32" t="s">
        <v>1205</v>
      </c>
      <c r="G228" s="110" t="s">
        <v>1206</v>
      </c>
      <c r="H228" s="28" t="s">
        <v>1203</v>
      </c>
      <c r="I228" s="59" t="s">
        <v>1207</v>
      </c>
    </row>
    <row r="229" spans="1:9" ht="171">
      <c r="A229" s="32" t="s">
        <v>1208</v>
      </c>
      <c r="B229" s="32" t="s">
        <v>245</v>
      </c>
      <c r="C229" s="38" t="s">
        <v>1212</v>
      </c>
      <c r="D229" s="71">
        <v>224</v>
      </c>
      <c r="E229" s="65" t="s">
        <v>1210</v>
      </c>
      <c r="F229" s="32" t="s">
        <v>1211</v>
      </c>
      <c r="G229" s="110" t="s">
        <v>1212</v>
      </c>
      <c r="H229" s="28" t="s">
        <v>1209</v>
      </c>
      <c r="I229" s="59" t="s">
        <v>1213</v>
      </c>
    </row>
    <row r="230" spans="1:9" ht="85.5">
      <c r="A230" s="32" t="s">
        <v>219</v>
      </c>
      <c r="B230" s="32" t="s">
        <v>344</v>
      </c>
      <c r="C230" s="38" t="s">
        <v>1217</v>
      </c>
      <c r="D230" s="71">
        <v>225</v>
      </c>
      <c r="E230" s="65" t="s">
        <v>1215</v>
      </c>
      <c r="F230" s="32" t="s">
        <v>1216</v>
      </c>
      <c r="G230" s="110" t="s">
        <v>1217</v>
      </c>
      <c r="H230" s="28" t="s">
        <v>1214</v>
      </c>
      <c r="I230" s="59" t="s">
        <v>1218</v>
      </c>
    </row>
    <row r="231" spans="1:9" ht="71.25">
      <c r="A231" s="32" t="s">
        <v>69</v>
      </c>
      <c r="B231" s="32"/>
      <c r="C231" s="43" t="s">
        <v>1221</v>
      </c>
      <c r="D231" s="71">
        <v>226</v>
      </c>
      <c r="E231" s="65" t="s">
        <v>69</v>
      </c>
      <c r="F231" s="32" t="s">
        <v>1220</v>
      </c>
      <c r="G231" s="112" t="s">
        <v>1221</v>
      </c>
      <c r="H231" s="32" t="s">
        <v>1219</v>
      </c>
      <c r="I231" s="59"/>
    </row>
    <row r="232" spans="1:9" ht="42.75">
      <c r="A232" s="32" t="s">
        <v>1222</v>
      </c>
      <c r="B232" s="32" t="s">
        <v>410</v>
      </c>
      <c r="C232" s="38" t="s">
        <v>1221</v>
      </c>
      <c r="D232" s="71">
        <v>227</v>
      </c>
      <c r="E232" s="65" t="s">
        <v>1222</v>
      </c>
      <c r="F232" s="32" t="s">
        <v>1224</v>
      </c>
      <c r="G232" s="110" t="s">
        <v>1221</v>
      </c>
      <c r="H232" s="28" t="s">
        <v>1223</v>
      </c>
      <c r="I232" s="59" t="s">
        <v>1225</v>
      </c>
    </row>
    <row r="233" spans="1:9" ht="57">
      <c r="A233" s="32" t="s">
        <v>67</v>
      </c>
      <c r="B233" s="32"/>
      <c r="C233" s="43" t="s">
        <v>1228</v>
      </c>
      <c r="D233" s="71">
        <v>228</v>
      </c>
      <c r="E233" s="67" t="s">
        <v>67</v>
      </c>
      <c r="F233" s="32" t="s">
        <v>1227</v>
      </c>
      <c r="G233" s="112" t="s">
        <v>1228</v>
      </c>
      <c r="H233" s="32" t="s">
        <v>1226</v>
      </c>
      <c r="I233" s="59"/>
    </row>
    <row r="234" spans="1:9" ht="28.5">
      <c r="A234" s="32" t="s">
        <v>1229</v>
      </c>
      <c r="B234" s="32" t="s">
        <v>416</v>
      </c>
      <c r="C234" s="43" t="s">
        <v>1232</v>
      </c>
      <c r="D234" s="71">
        <v>229</v>
      </c>
      <c r="E234" s="65" t="s">
        <v>1229</v>
      </c>
      <c r="F234" s="27" t="s">
        <v>1231</v>
      </c>
      <c r="G234" s="113" t="s">
        <v>1232</v>
      </c>
      <c r="H234" s="27" t="s">
        <v>1230</v>
      </c>
      <c r="I234" s="59"/>
    </row>
    <row r="235" spans="1:9" ht="57">
      <c r="A235" s="32" t="s">
        <v>39</v>
      </c>
      <c r="B235" s="32" t="s">
        <v>250</v>
      </c>
      <c r="C235" s="38" t="s">
        <v>1235</v>
      </c>
      <c r="D235" s="71">
        <v>230</v>
      </c>
      <c r="E235" s="65" t="s">
        <v>38</v>
      </c>
      <c r="F235" s="32" t="s">
        <v>1234</v>
      </c>
      <c r="G235" s="110" t="s">
        <v>1235</v>
      </c>
      <c r="H235" s="28" t="s">
        <v>1233</v>
      </c>
      <c r="I235" s="59" t="s">
        <v>1236</v>
      </c>
    </row>
    <row r="236" spans="1:9" ht="42.75">
      <c r="A236" s="32" t="s">
        <v>68</v>
      </c>
      <c r="B236" s="32" t="s">
        <v>410</v>
      </c>
      <c r="C236" s="38" t="s">
        <v>1239</v>
      </c>
      <c r="D236" s="71">
        <v>231</v>
      </c>
      <c r="E236" s="65" t="s">
        <v>68</v>
      </c>
      <c r="F236" s="32" t="s">
        <v>1238</v>
      </c>
      <c r="G236" s="110" t="s">
        <v>1239</v>
      </c>
      <c r="H236" s="28" t="s">
        <v>1237</v>
      </c>
      <c r="I236" s="59" t="s">
        <v>1240</v>
      </c>
    </row>
    <row r="237" spans="1:9" ht="28.5">
      <c r="A237" s="32" t="s">
        <v>1241</v>
      </c>
      <c r="B237" s="32" t="s">
        <v>245</v>
      </c>
      <c r="C237" s="38" t="s">
        <v>1244</v>
      </c>
      <c r="D237" s="71">
        <v>232</v>
      </c>
      <c r="E237" s="65" t="s">
        <v>1241</v>
      </c>
      <c r="F237" s="32" t="s">
        <v>1243</v>
      </c>
      <c r="G237" s="110" t="s">
        <v>1244</v>
      </c>
      <c r="H237" s="28" t="s">
        <v>1242</v>
      </c>
      <c r="I237" s="59" t="s">
        <v>1245</v>
      </c>
    </row>
    <row r="238" spans="1:9" ht="28.5">
      <c r="A238" s="32" t="s">
        <v>1246</v>
      </c>
      <c r="B238" s="32" t="s">
        <v>245</v>
      </c>
      <c r="C238" s="38" t="s">
        <v>1249</v>
      </c>
      <c r="D238" s="71">
        <v>233</v>
      </c>
      <c r="E238" s="65" t="s">
        <v>1246</v>
      </c>
      <c r="F238" s="32" t="s">
        <v>1248</v>
      </c>
      <c r="G238" s="110" t="s">
        <v>1249</v>
      </c>
      <c r="H238" s="28" t="s">
        <v>1247</v>
      </c>
      <c r="I238" s="59" t="s">
        <v>1250</v>
      </c>
    </row>
    <row r="239" spans="1:9" ht="15">
      <c r="A239" s="32" t="s">
        <v>1251</v>
      </c>
      <c r="B239" s="32"/>
      <c r="C239" s="43" t="s">
        <v>1254</v>
      </c>
      <c r="D239" s="71">
        <v>234</v>
      </c>
      <c r="E239" s="65" t="s">
        <v>1251</v>
      </c>
      <c r="F239" s="32" t="s">
        <v>1253</v>
      </c>
      <c r="G239" s="112" t="s">
        <v>1254</v>
      </c>
      <c r="H239" s="32" t="s">
        <v>1252</v>
      </c>
      <c r="I239" s="59"/>
    </row>
    <row r="240" spans="1:9" ht="15">
      <c r="A240" s="32" t="s">
        <v>1255</v>
      </c>
      <c r="B240" s="32" t="s">
        <v>354</v>
      </c>
      <c r="C240" s="38" t="s">
        <v>1258</v>
      </c>
      <c r="D240" s="71">
        <v>235</v>
      </c>
      <c r="E240" s="65" t="s">
        <v>1255</v>
      </c>
      <c r="F240" s="32" t="s">
        <v>1257</v>
      </c>
      <c r="G240" s="110" t="s">
        <v>1258</v>
      </c>
      <c r="H240" s="28" t="s">
        <v>1256</v>
      </c>
      <c r="I240" s="59" t="s">
        <v>1259</v>
      </c>
    </row>
    <row r="241" spans="1:9" ht="28.5">
      <c r="A241" s="32" t="s">
        <v>16</v>
      </c>
      <c r="B241" s="32" t="s">
        <v>250</v>
      </c>
      <c r="C241" s="38" t="s">
        <v>1262</v>
      </c>
      <c r="D241" s="71">
        <v>236</v>
      </c>
      <c r="E241" s="65" t="s">
        <v>16</v>
      </c>
      <c r="F241" s="32" t="s">
        <v>1261</v>
      </c>
      <c r="G241" s="110" t="s">
        <v>1262</v>
      </c>
      <c r="H241" s="28" t="s">
        <v>1260</v>
      </c>
      <c r="I241" s="59" t="s">
        <v>1263</v>
      </c>
    </row>
    <row r="242" spans="1:9" ht="15">
      <c r="A242" s="32" t="s">
        <v>142</v>
      </c>
      <c r="B242" s="32" t="s">
        <v>325</v>
      </c>
      <c r="C242" s="38" t="s">
        <v>1266</v>
      </c>
      <c r="D242" s="71">
        <v>237</v>
      </c>
      <c r="E242" s="65" t="s">
        <v>142</v>
      </c>
      <c r="F242" s="32" t="s">
        <v>1265</v>
      </c>
      <c r="G242" s="110" t="s">
        <v>1266</v>
      </c>
      <c r="H242" s="28" t="s">
        <v>1264</v>
      </c>
      <c r="I242" s="59" t="s">
        <v>1267</v>
      </c>
    </row>
    <row r="243" spans="1:9" ht="171">
      <c r="A243" s="32" t="s">
        <v>4</v>
      </c>
      <c r="B243" s="32" t="s">
        <v>729</v>
      </c>
      <c r="C243" s="38" t="s">
        <v>1270</v>
      </c>
      <c r="D243" s="71">
        <v>238</v>
      </c>
      <c r="E243" s="65" t="s">
        <v>5</v>
      </c>
      <c r="F243" s="32" t="s">
        <v>1269</v>
      </c>
      <c r="G243" s="110" t="s">
        <v>1270</v>
      </c>
      <c r="H243" s="28" t="s">
        <v>1268</v>
      </c>
      <c r="I243" s="59" t="s">
        <v>1271</v>
      </c>
    </row>
    <row r="244" spans="1:9" ht="28.5">
      <c r="A244" s="32" t="s">
        <v>1272</v>
      </c>
      <c r="B244" s="32" t="s">
        <v>354</v>
      </c>
      <c r="C244" s="38" t="s">
        <v>1275</v>
      </c>
      <c r="D244" s="71">
        <v>239</v>
      </c>
      <c r="E244" s="65" t="s">
        <v>1272</v>
      </c>
      <c r="F244" s="32" t="s">
        <v>1274</v>
      </c>
      <c r="G244" s="110" t="s">
        <v>1275</v>
      </c>
      <c r="H244" s="28" t="s">
        <v>1273</v>
      </c>
      <c r="I244" s="59" t="s">
        <v>1276</v>
      </c>
    </row>
    <row r="245" spans="1:9" ht="15">
      <c r="A245" s="32" t="s">
        <v>1277</v>
      </c>
      <c r="B245" s="32" t="s">
        <v>416</v>
      </c>
      <c r="C245" s="43" t="s">
        <v>1280</v>
      </c>
      <c r="D245" s="71">
        <v>240</v>
      </c>
      <c r="E245" s="65" t="s">
        <v>1277</v>
      </c>
      <c r="F245" s="27" t="s">
        <v>1279</v>
      </c>
      <c r="G245" s="113" t="s">
        <v>1280</v>
      </c>
      <c r="H245" s="27" t="s">
        <v>1278</v>
      </c>
      <c r="I245" s="59"/>
    </row>
    <row r="246" spans="1:9" ht="15">
      <c r="A246" s="32" t="s">
        <v>22</v>
      </c>
      <c r="B246" s="32" t="s">
        <v>250</v>
      </c>
      <c r="C246" s="38" t="s">
        <v>1283</v>
      </c>
      <c r="D246" s="71">
        <v>241</v>
      </c>
      <c r="E246" s="65" t="s">
        <v>22</v>
      </c>
      <c r="F246" s="32" t="s">
        <v>1282</v>
      </c>
      <c r="G246" s="110" t="s">
        <v>1283</v>
      </c>
      <c r="H246" s="28" t="s">
        <v>1281</v>
      </c>
      <c r="I246" s="59" t="s">
        <v>1284</v>
      </c>
    </row>
    <row r="247" spans="1:9" ht="28.5">
      <c r="A247" s="32" t="s">
        <v>1285</v>
      </c>
      <c r="B247" s="32" t="s">
        <v>255</v>
      </c>
      <c r="C247" s="38" t="s">
        <v>1288</v>
      </c>
      <c r="D247" s="71">
        <v>242</v>
      </c>
      <c r="E247" s="65" t="s">
        <v>1285</v>
      </c>
      <c r="F247" s="32" t="s">
        <v>1287</v>
      </c>
      <c r="G247" s="110" t="s">
        <v>1288</v>
      </c>
      <c r="H247" s="28" t="s">
        <v>1286</v>
      </c>
      <c r="I247" s="59" t="s">
        <v>1289</v>
      </c>
    </row>
    <row r="248" spans="1:9" ht="15">
      <c r="A248" s="32" t="s">
        <v>1290</v>
      </c>
      <c r="B248" s="32"/>
      <c r="C248" s="43" t="s">
        <v>1293</v>
      </c>
      <c r="D248" s="71">
        <v>243</v>
      </c>
      <c r="E248" s="65" t="s">
        <v>1290</v>
      </c>
      <c r="F248" s="32" t="s">
        <v>1292</v>
      </c>
      <c r="G248" s="112" t="s">
        <v>1293</v>
      </c>
      <c r="H248" s="32" t="s">
        <v>1291</v>
      </c>
      <c r="I248" s="59"/>
    </row>
    <row r="249" spans="1:9" ht="15">
      <c r="A249" s="32" t="s">
        <v>0</v>
      </c>
      <c r="B249" s="32" t="s">
        <v>729</v>
      </c>
      <c r="C249" s="38" t="s">
        <v>1296</v>
      </c>
      <c r="D249" s="71">
        <v>244</v>
      </c>
      <c r="E249" s="65" t="s">
        <v>0</v>
      </c>
      <c r="F249" s="32" t="s">
        <v>1295</v>
      </c>
      <c r="G249" s="110" t="s">
        <v>1296</v>
      </c>
      <c r="H249" s="28" t="s">
        <v>1294</v>
      </c>
      <c r="I249" s="59" t="s">
        <v>1297</v>
      </c>
    </row>
    <row r="250" spans="1:9" ht="15">
      <c r="A250" s="32" t="s">
        <v>84</v>
      </c>
      <c r="B250" s="32"/>
      <c r="C250" s="43" t="s">
        <v>1300</v>
      </c>
      <c r="D250" s="71">
        <v>245</v>
      </c>
      <c r="E250" s="65" t="s">
        <v>84</v>
      </c>
      <c r="F250" s="32" t="s">
        <v>1299</v>
      </c>
      <c r="G250" s="112" t="s">
        <v>1300</v>
      </c>
      <c r="H250" s="32" t="s">
        <v>1298</v>
      </c>
      <c r="I250" s="59"/>
    </row>
    <row r="251" spans="1:9" ht="15">
      <c r="A251" s="32" t="s">
        <v>1301</v>
      </c>
      <c r="B251" s="32" t="s">
        <v>354</v>
      </c>
      <c r="C251" s="38" t="s">
        <v>1304</v>
      </c>
      <c r="D251" s="71">
        <v>246</v>
      </c>
      <c r="E251" s="65" t="s">
        <v>1301</v>
      </c>
      <c r="F251" s="32" t="s">
        <v>1303</v>
      </c>
      <c r="G251" s="110" t="s">
        <v>1304</v>
      </c>
      <c r="H251" s="28" t="s">
        <v>1302</v>
      </c>
      <c r="I251" s="59" t="s">
        <v>924</v>
      </c>
    </row>
    <row r="252" spans="1:9" ht="15">
      <c r="A252" s="32" t="s">
        <v>212</v>
      </c>
      <c r="B252" s="32" t="s">
        <v>285</v>
      </c>
      <c r="C252" s="38" t="s">
        <v>1307</v>
      </c>
      <c r="D252" s="71">
        <v>247</v>
      </c>
      <c r="E252" s="65" t="s">
        <v>212</v>
      </c>
      <c r="F252" s="32" t="s">
        <v>1306</v>
      </c>
      <c r="G252" s="110" t="s">
        <v>1307</v>
      </c>
      <c r="H252" s="28" t="s">
        <v>1305</v>
      </c>
      <c r="I252" s="59" t="s">
        <v>1308</v>
      </c>
    </row>
    <row r="253" spans="1:9" ht="15">
      <c r="A253" s="32" t="s">
        <v>1309</v>
      </c>
      <c r="B253" s="32" t="s">
        <v>416</v>
      </c>
      <c r="C253" s="43" t="s">
        <v>1312</v>
      </c>
      <c r="D253" s="71">
        <v>248</v>
      </c>
      <c r="E253" s="65" t="s">
        <v>1309</v>
      </c>
      <c r="F253" s="27" t="s">
        <v>1311</v>
      </c>
      <c r="G253" s="113" t="s">
        <v>1312</v>
      </c>
      <c r="H253" s="27" t="s">
        <v>1310</v>
      </c>
      <c r="I253" s="59"/>
    </row>
    <row r="254" spans="1:9" ht="42.75">
      <c r="A254" s="32" t="s">
        <v>1313</v>
      </c>
      <c r="B254" s="32" t="s">
        <v>416</v>
      </c>
      <c r="C254" s="43" t="s">
        <v>1316</v>
      </c>
      <c r="D254" s="71">
        <v>249</v>
      </c>
      <c r="E254" s="65" t="s">
        <v>1313</v>
      </c>
      <c r="F254" s="32" t="s">
        <v>1315</v>
      </c>
      <c r="G254" s="112" t="s">
        <v>1316</v>
      </c>
      <c r="H254" s="32" t="s">
        <v>1314</v>
      </c>
      <c r="I254" s="59"/>
    </row>
    <row r="255" spans="1:9" ht="28.5">
      <c r="A255" s="32" t="s">
        <v>15</v>
      </c>
      <c r="B255" s="32" t="s">
        <v>1317</v>
      </c>
      <c r="C255" s="43" t="s">
        <v>1320</v>
      </c>
      <c r="D255" s="71">
        <v>250</v>
      </c>
      <c r="E255" s="65" t="s">
        <v>15</v>
      </c>
      <c r="F255" s="32" t="s">
        <v>1319</v>
      </c>
      <c r="G255" s="112" t="s">
        <v>1320</v>
      </c>
      <c r="H255" s="32" t="s">
        <v>1318</v>
      </c>
      <c r="I255" s="59" t="s">
        <v>1321</v>
      </c>
    </row>
    <row r="256" spans="1:9" ht="15">
      <c r="A256" s="32" t="s">
        <v>1322</v>
      </c>
      <c r="B256" s="32"/>
      <c r="C256" s="43" t="s">
        <v>1325</v>
      </c>
      <c r="D256" s="71">
        <v>251</v>
      </c>
      <c r="E256" s="65" t="s">
        <v>1322</v>
      </c>
      <c r="F256" s="32" t="s">
        <v>1324</v>
      </c>
      <c r="G256" s="112" t="s">
        <v>1325</v>
      </c>
      <c r="H256" s="32" t="s">
        <v>1323</v>
      </c>
      <c r="I256" s="59"/>
    </row>
    <row r="257" spans="1:9" ht="15">
      <c r="A257" s="32" t="s">
        <v>1326</v>
      </c>
      <c r="B257" s="32" t="s">
        <v>354</v>
      </c>
      <c r="C257" s="38" t="s">
        <v>1329</v>
      </c>
      <c r="D257" s="71">
        <v>252</v>
      </c>
      <c r="E257" s="65" t="s">
        <v>1326</v>
      </c>
      <c r="F257" s="32" t="s">
        <v>1328</v>
      </c>
      <c r="G257" s="110" t="s">
        <v>1329</v>
      </c>
      <c r="H257" s="28" t="s">
        <v>1327</v>
      </c>
      <c r="I257" s="59" t="s">
        <v>1330</v>
      </c>
    </row>
    <row r="258" spans="1:9" ht="28.5">
      <c r="A258" s="32" t="s">
        <v>1331</v>
      </c>
      <c r="B258" s="32"/>
      <c r="C258" s="43" t="s">
        <v>1334</v>
      </c>
      <c r="D258" s="71">
        <v>253</v>
      </c>
      <c r="E258" s="65" t="s">
        <v>1331</v>
      </c>
      <c r="F258" s="32" t="s">
        <v>1333</v>
      </c>
      <c r="G258" s="112" t="s">
        <v>1334</v>
      </c>
      <c r="H258" s="32" t="s">
        <v>1332</v>
      </c>
      <c r="I258" s="59"/>
    </row>
    <row r="259" spans="1:9" ht="42.75">
      <c r="A259" s="32" t="s">
        <v>1335</v>
      </c>
      <c r="B259" s="32"/>
      <c r="C259" s="43" t="s">
        <v>1338</v>
      </c>
      <c r="D259" s="71">
        <v>254</v>
      </c>
      <c r="E259" s="65" t="s">
        <v>1335</v>
      </c>
      <c r="F259" s="32" t="s">
        <v>1337</v>
      </c>
      <c r="G259" s="112" t="s">
        <v>1338</v>
      </c>
      <c r="H259" s="32" t="s">
        <v>1336</v>
      </c>
      <c r="I259" s="59"/>
    </row>
    <row r="260" spans="1:9" ht="15">
      <c r="A260" s="32" t="s">
        <v>1339</v>
      </c>
      <c r="B260" s="32"/>
      <c r="C260" s="43" t="s">
        <v>1342</v>
      </c>
      <c r="D260" s="71">
        <v>255</v>
      </c>
      <c r="E260" s="65" t="s">
        <v>1339</v>
      </c>
      <c r="F260" s="32" t="s">
        <v>1341</v>
      </c>
      <c r="G260" s="112" t="s">
        <v>1342</v>
      </c>
      <c r="H260" s="32" t="s">
        <v>1340</v>
      </c>
      <c r="I260" s="59"/>
    </row>
    <row r="261" spans="1:9" ht="15">
      <c r="A261" s="32" t="s">
        <v>1343</v>
      </c>
      <c r="B261" s="32" t="s">
        <v>354</v>
      </c>
      <c r="C261" s="38" t="s">
        <v>1345</v>
      </c>
      <c r="D261" s="71">
        <v>256</v>
      </c>
      <c r="E261" s="65" t="s">
        <v>1343</v>
      </c>
      <c r="F261" s="32" t="s">
        <v>1344</v>
      </c>
      <c r="G261" s="110" t="s">
        <v>1345</v>
      </c>
      <c r="H261" s="28" t="s">
        <v>48</v>
      </c>
      <c r="I261" s="59" t="s">
        <v>1346</v>
      </c>
    </row>
    <row r="262" spans="1:9" ht="114">
      <c r="A262" s="32" t="s">
        <v>1347</v>
      </c>
      <c r="B262" s="32" t="s">
        <v>416</v>
      </c>
      <c r="C262" s="43" t="s">
        <v>1351</v>
      </c>
      <c r="D262" s="71">
        <v>257</v>
      </c>
      <c r="E262" s="65" t="s">
        <v>1349</v>
      </c>
      <c r="F262" s="32" t="s">
        <v>1350</v>
      </c>
      <c r="G262" s="112" t="s">
        <v>1351</v>
      </c>
      <c r="H262" s="32" t="s">
        <v>1348</v>
      </c>
      <c r="I262" s="59"/>
    </row>
    <row r="263" spans="1:9" ht="15">
      <c r="A263" s="32" t="s">
        <v>1352</v>
      </c>
      <c r="B263" s="32" t="s">
        <v>245</v>
      </c>
      <c r="C263" s="38" t="s">
        <v>1355</v>
      </c>
      <c r="D263" s="71">
        <v>258</v>
      </c>
      <c r="E263" s="65" t="s">
        <v>1352</v>
      </c>
      <c r="F263" s="32" t="s">
        <v>1354</v>
      </c>
      <c r="G263" s="110" t="s">
        <v>1355</v>
      </c>
      <c r="H263" s="28" t="s">
        <v>1353</v>
      </c>
      <c r="I263" s="59" t="s">
        <v>1356</v>
      </c>
    </row>
    <row r="264" spans="1:9" ht="15">
      <c r="A264" s="32" t="s">
        <v>1357</v>
      </c>
      <c r="B264" s="32" t="s">
        <v>245</v>
      </c>
      <c r="C264" s="38" t="s">
        <v>1360</v>
      </c>
      <c r="D264" s="71">
        <v>259</v>
      </c>
      <c r="E264" s="65" t="s">
        <v>1357</v>
      </c>
      <c r="F264" s="32" t="s">
        <v>1359</v>
      </c>
      <c r="G264" s="110" t="s">
        <v>1360</v>
      </c>
      <c r="H264" s="28" t="s">
        <v>1358</v>
      </c>
      <c r="I264" s="59" t="s">
        <v>1361</v>
      </c>
    </row>
    <row r="265" spans="1:9" ht="15">
      <c r="A265" s="32" t="s">
        <v>11</v>
      </c>
      <c r="B265" s="32" t="s">
        <v>729</v>
      </c>
      <c r="C265" s="38" t="s">
        <v>1364</v>
      </c>
      <c r="D265" s="71">
        <v>260</v>
      </c>
      <c r="E265" s="65" t="s">
        <v>11</v>
      </c>
      <c r="F265" s="32" t="s">
        <v>1363</v>
      </c>
      <c r="G265" s="110" t="s">
        <v>1364</v>
      </c>
      <c r="H265" s="28" t="s">
        <v>1362</v>
      </c>
      <c r="I265" s="59" t="s">
        <v>1365</v>
      </c>
    </row>
    <row r="266" spans="1:9" ht="28.5">
      <c r="A266" s="32" t="s">
        <v>1366</v>
      </c>
      <c r="B266" s="32"/>
      <c r="C266" s="43" t="s">
        <v>1369</v>
      </c>
      <c r="D266" s="71">
        <v>261</v>
      </c>
      <c r="E266" s="65" t="s">
        <v>1366</v>
      </c>
      <c r="F266" s="32" t="s">
        <v>1368</v>
      </c>
      <c r="G266" s="112" t="s">
        <v>1369</v>
      </c>
      <c r="H266" s="32" t="s">
        <v>1367</v>
      </c>
      <c r="I266" s="59"/>
    </row>
    <row r="267" spans="1:9" ht="15">
      <c r="A267" s="32" t="s">
        <v>1370</v>
      </c>
      <c r="B267" s="32" t="s">
        <v>354</v>
      </c>
      <c r="C267" s="38" t="s">
        <v>1373</v>
      </c>
      <c r="D267" s="71">
        <v>262</v>
      </c>
      <c r="E267" s="65" t="s">
        <v>1370</v>
      </c>
      <c r="F267" s="32" t="s">
        <v>1372</v>
      </c>
      <c r="G267" s="110" t="s">
        <v>1373</v>
      </c>
      <c r="H267" s="28" t="s">
        <v>1371</v>
      </c>
      <c r="I267" s="59" t="s">
        <v>1374</v>
      </c>
    </row>
    <row r="268" spans="1:9" ht="15">
      <c r="A268" s="32" t="s">
        <v>141</v>
      </c>
      <c r="B268" s="32" t="s">
        <v>325</v>
      </c>
      <c r="C268" s="38" t="s">
        <v>1377</v>
      </c>
      <c r="D268" s="71">
        <v>263</v>
      </c>
      <c r="E268" s="65" t="s">
        <v>141</v>
      </c>
      <c r="F268" s="32" t="s">
        <v>1376</v>
      </c>
      <c r="G268" s="110" t="s">
        <v>1377</v>
      </c>
      <c r="H268" s="28" t="s">
        <v>1375</v>
      </c>
      <c r="I268" s="59" t="s">
        <v>1378</v>
      </c>
    </row>
    <row r="269" spans="1:9" ht="128.25">
      <c r="A269" s="32" t="s">
        <v>144</v>
      </c>
      <c r="B269" s="32" t="s">
        <v>325</v>
      </c>
      <c r="C269" s="38" t="s">
        <v>1382</v>
      </c>
      <c r="D269" s="71">
        <v>264</v>
      </c>
      <c r="E269" s="65" t="s">
        <v>1380</v>
      </c>
      <c r="F269" s="32" t="s">
        <v>1381</v>
      </c>
      <c r="G269" s="110" t="s">
        <v>1382</v>
      </c>
      <c r="H269" s="28" t="s">
        <v>1379</v>
      </c>
      <c r="I269" s="59" t="s">
        <v>1383</v>
      </c>
    </row>
    <row r="270" spans="1:9" ht="15">
      <c r="A270" s="32" t="s">
        <v>1384</v>
      </c>
      <c r="B270" s="32" t="s">
        <v>354</v>
      </c>
      <c r="C270" s="38" t="s">
        <v>1387</v>
      </c>
      <c r="D270" s="71">
        <v>265</v>
      </c>
      <c r="E270" s="65" t="s">
        <v>1384</v>
      </c>
      <c r="F270" s="32" t="s">
        <v>1386</v>
      </c>
      <c r="G270" s="110" t="s">
        <v>1387</v>
      </c>
      <c r="H270" s="28" t="s">
        <v>1385</v>
      </c>
      <c r="I270" s="59" t="s">
        <v>1388</v>
      </c>
    </row>
    <row r="271" spans="1:9" ht="15">
      <c r="A271" s="32" t="s">
        <v>49</v>
      </c>
      <c r="B271" s="32" t="s">
        <v>410</v>
      </c>
      <c r="C271" s="38" t="s">
        <v>1391</v>
      </c>
      <c r="D271" s="71">
        <v>266</v>
      </c>
      <c r="E271" s="65" t="s">
        <v>49</v>
      </c>
      <c r="F271" s="32" t="s">
        <v>1390</v>
      </c>
      <c r="G271" s="110" t="s">
        <v>1391</v>
      </c>
      <c r="H271" s="28" t="s">
        <v>1389</v>
      </c>
      <c r="I271" s="59" t="s">
        <v>1392</v>
      </c>
    </row>
    <row r="272" spans="1:9" ht="28.5">
      <c r="A272" s="32" t="s">
        <v>198</v>
      </c>
      <c r="B272" s="32" t="s">
        <v>285</v>
      </c>
      <c r="C272" s="38" t="s">
        <v>1395</v>
      </c>
      <c r="D272" s="71">
        <v>267</v>
      </c>
      <c r="E272" s="65" t="s">
        <v>198</v>
      </c>
      <c r="F272" s="32" t="s">
        <v>1394</v>
      </c>
      <c r="G272" s="110" t="s">
        <v>1395</v>
      </c>
      <c r="H272" s="28" t="s">
        <v>1393</v>
      </c>
      <c r="I272" s="59" t="s">
        <v>1396</v>
      </c>
    </row>
    <row r="273" spans="1:9" ht="15">
      <c r="A273" s="32" t="s">
        <v>1397</v>
      </c>
      <c r="B273" s="32"/>
      <c r="C273" s="43" t="s">
        <v>1400</v>
      </c>
      <c r="D273" s="71">
        <v>268</v>
      </c>
      <c r="E273" s="65" t="s">
        <v>1397</v>
      </c>
      <c r="F273" s="32" t="s">
        <v>1399</v>
      </c>
      <c r="G273" s="112" t="s">
        <v>1400</v>
      </c>
      <c r="H273" s="32" t="s">
        <v>1398</v>
      </c>
      <c r="I273" s="59"/>
    </row>
    <row r="274" spans="1:9" ht="15">
      <c r="A274" s="32" t="s">
        <v>182</v>
      </c>
      <c r="B274" s="32" t="s">
        <v>285</v>
      </c>
      <c r="C274" s="38" t="s">
        <v>1403</v>
      </c>
      <c r="D274" s="71">
        <v>269</v>
      </c>
      <c r="E274" s="65" t="s">
        <v>182</v>
      </c>
      <c r="F274" s="32" t="s">
        <v>1402</v>
      </c>
      <c r="G274" s="110" t="s">
        <v>1403</v>
      </c>
      <c r="H274" s="28" t="s">
        <v>1401</v>
      </c>
      <c r="I274" s="59" t="s">
        <v>1404</v>
      </c>
    </row>
    <row r="275" spans="1:9" ht="42.75">
      <c r="A275" s="32" t="s">
        <v>1405</v>
      </c>
      <c r="B275" s="32" t="s">
        <v>416</v>
      </c>
      <c r="C275" s="43" t="s">
        <v>1408</v>
      </c>
      <c r="D275" s="71">
        <v>270</v>
      </c>
      <c r="E275" s="65" t="s">
        <v>1405</v>
      </c>
      <c r="F275" s="32" t="s">
        <v>1407</v>
      </c>
      <c r="G275" s="112" t="s">
        <v>1408</v>
      </c>
      <c r="H275" s="32" t="s">
        <v>1406</v>
      </c>
      <c r="I275" s="59"/>
    </row>
    <row r="276" spans="1:9" ht="15">
      <c r="A276" s="32" t="s">
        <v>119</v>
      </c>
      <c r="B276" s="32" t="s">
        <v>325</v>
      </c>
      <c r="C276" s="41" t="s">
        <v>1411</v>
      </c>
      <c r="D276" s="71">
        <v>271</v>
      </c>
      <c r="E276" s="65" t="s">
        <v>119</v>
      </c>
      <c r="F276" s="35" t="s">
        <v>1410</v>
      </c>
      <c r="G276" s="110" t="s">
        <v>1411</v>
      </c>
      <c r="H276" s="28" t="s">
        <v>1409</v>
      </c>
      <c r="I276" s="59" t="s">
        <v>1412</v>
      </c>
    </row>
    <row r="277" spans="1:9" ht="28.5">
      <c r="A277" s="32" t="s">
        <v>1413</v>
      </c>
      <c r="B277" s="32" t="s">
        <v>255</v>
      </c>
      <c r="C277" s="38" t="s">
        <v>1416</v>
      </c>
      <c r="D277" s="71">
        <v>272</v>
      </c>
      <c r="E277" s="65" t="s">
        <v>1413</v>
      </c>
      <c r="F277" s="32" t="s">
        <v>1415</v>
      </c>
      <c r="G277" s="110" t="s">
        <v>1416</v>
      </c>
      <c r="H277" s="28" t="s">
        <v>1414</v>
      </c>
      <c r="I277" s="59" t="s">
        <v>1417</v>
      </c>
    </row>
    <row r="278" spans="1:9" ht="15">
      <c r="A278" s="32" t="s">
        <v>194</v>
      </c>
      <c r="B278" s="32" t="s">
        <v>285</v>
      </c>
      <c r="C278" s="38" t="s">
        <v>1420</v>
      </c>
      <c r="D278" s="71">
        <v>273</v>
      </c>
      <c r="E278" s="65" t="s">
        <v>194</v>
      </c>
      <c r="F278" s="32" t="s">
        <v>1419</v>
      </c>
      <c r="G278" s="111" t="s">
        <v>1420</v>
      </c>
      <c r="H278" s="30" t="s">
        <v>1418</v>
      </c>
      <c r="I278" s="59" t="s">
        <v>1421</v>
      </c>
    </row>
    <row r="279" spans="1:9" ht="28.5">
      <c r="A279" s="32" t="s">
        <v>227</v>
      </c>
      <c r="B279" s="32" t="s">
        <v>344</v>
      </c>
      <c r="C279" s="38" t="s">
        <v>1424</v>
      </c>
      <c r="D279" s="71">
        <v>274</v>
      </c>
      <c r="E279" s="65" t="s">
        <v>227</v>
      </c>
      <c r="F279" s="32" t="s">
        <v>1423</v>
      </c>
      <c r="G279" s="110" t="s">
        <v>1424</v>
      </c>
      <c r="H279" s="28" t="s">
        <v>1422</v>
      </c>
      <c r="I279" s="59" t="s">
        <v>1425</v>
      </c>
    </row>
    <row r="280" spans="1:9" ht="15">
      <c r="A280" s="32" t="s">
        <v>26</v>
      </c>
      <c r="B280" s="32" t="s">
        <v>250</v>
      </c>
      <c r="C280" s="38" t="s">
        <v>1428</v>
      </c>
      <c r="D280" s="71">
        <v>275</v>
      </c>
      <c r="E280" s="65" t="s">
        <v>26</v>
      </c>
      <c r="F280" s="32" t="s">
        <v>1427</v>
      </c>
      <c r="G280" s="110" t="s">
        <v>1428</v>
      </c>
      <c r="H280" s="28" t="s">
        <v>1426</v>
      </c>
      <c r="I280" s="59" t="s">
        <v>1429</v>
      </c>
    </row>
    <row r="281" spans="1:9" ht="15">
      <c r="A281" s="32" t="s">
        <v>1430</v>
      </c>
      <c r="B281" s="32" t="s">
        <v>354</v>
      </c>
      <c r="C281" s="38" t="s">
        <v>1433</v>
      </c>
      <c r="D281" s="71">
        <v>276</v>
      </c>
      <c r="E281" s="65" t="s">
        <v>1430</v>
      </c>
      <c r="F281" s="32" t="s">
        <v>1432</v>
      </c>
      <c r="G281" s="110" t="s">
        <v>1433</v>
      </c>
      <c r="H281" s="28" t="s">
        <v>1431</v>
      </c>
      <c r="I281" s="59" t="s">
        <v>1434</v>
      </c>
    </row>
    <row r="282" spans="1:9" ht="71.25">
      <c r="A282" s="32" t="s">
        <v>1435</v>
      </c>
      <c r="B282" s="32" t="s">
        <v>245</v>
      </c>
      <c r="C282" s="38" t="s">
        <v>1438</v>
      </c>
      <c r="D282" s="71">
        <v>277</v>
      </c>
      <c r="E282" s="65" t="s">
        <v>1435</v>
      </c>
      <c r="F282" s="32" t="s">
        <v>1437</v>
      </c>
      <c r="G282" s="110" t="s">
        <v>1438</v>
      </c>
      <c r="H282" s="28" t="s">
        <v>1436</v>
      </c>
      <c r="I282" s="59" t="s">
        <v>1439</v>
      </c>
    </row>
    <row r="283" spans="1:9" ht="228">
      <c r="A283" s="32" t="s">
        <v>1440</v>
      </c>
      <c r="B283" s="32" t="s">
        <v>729</v>
      </c>
      <c r="C283" s="38" t="s">
        <v>6947</v>
      </c>
      <c r="D283" s="71">
        <v>278</v>
      </c>
      <c r="E283" s="65" t="s">
        <v>6946</v>
      </c>
      <c r="F283" s="32" t="s">
        <v>6945</v>
      </c>
      <c r="G283" s="114" t="s">
        <v>6947</v>
      </c>
      <c r="H283" s="31" t="s">
        <v>3563</v>
      </c>
      <c r="I283" s="59" t="s">
        <v>1441</v>
      </c>
    </row>
    <row r="284" spans="1:9" ht="199.5">
      <c r="A284" s="32" t="s">
        <v>6</v>
      </c>
      <c r="B284" s="32" t="s">
        <v>729</v>
      </c>
      <c r="C284" s="38" t="s">
        <v>1444</v>
      </c>
      <c r="D284" s="71">
        <v>279</v>
      </c>
      <c r="E284" s="65" t="s">
        <v>7</v>
      </c>
      <c r="F284" s="32" t="s">
        <v>1443</v>
      </c>
      <c r="G284" s="110" t="s">
        <v>1444</v>
      </c>
      <c r="H284" s="28" t="s">
        <v>1442</v>
      </c>
      <c r="I284" s="59" t="s">
        <v>1445</v>
      </c>
    </row>
    <row r="285" spans="1:9" ht="28.5">
      <c r="A285" s="32" t="s">
        <v>1446</v>
      </c>
      <c r="B285" s="32" t="s">
        <v>416</v>
      </c>
      <c r="C285" s="43" t="s">
        <v>1449</v>
      </c>
      <c r="D285" s="71">
        <v>280</v>
      </c>
      <c r="E285" s="65" t="s">
        <v>1446</v>
      </c>
      <c r="F285" s="27" t="s">
        <v>1448</v>
      </c>
      <c r="G285" s="113" t="s">
        <v>1449</v>
      </c>
      <c r="H285" s="27" t="s">
        <v>1447</v>
      </c>
      <c r="I285" s="59"/>
    </row>
    <row r="286" spans="1:9" ht="114">
      <c r="A286" s="32" t="s">
        <v>99</v>
      </c>
      <c r="B286" s="32" t="s">
        <v>1450</v>
      </c>
      <c r="C286" s="38" t="s">
        <v>1453</v>
      </c>
      <c r="D286" s="71">
        <v>281</v>
      </c>
      <c r="E286" s="65" t="s">
        <v>99</v>
      </c>
      <c r="F286" s="32" t="s">
        <v>1452</v>
      </c>
      <c r="G286" s="110" t="s">
        <v>1453</v>
      </c>
      <c r="H286" s="28" t="s">
        <v>1451</v>
      </c>
      <c r="I286" s="59" t="s">
        <v>1454</v>
      </c>
    </row>
    <row r="287" spans="1:9" ht="15">
      <c r="A287" s="32" t="s">
        <v>35</v>
      </c>
      <c r="B287" s="32" t="s">
        <v>250</v>
      </c>
      <c r="C287" s="38" t="s">
        <v>1457</v>
      </c>
      <c r="D287" s="71">
        <v>282</v>
      </c>
      <c r="E287" s="65" t="s">
        <v>35</v>
      </c>
      <c r="F287" s="32" t="s">
        <v>1456</v>
      </c>
      <c r="G287" s="110" t="s">
        <v>1457</v>
      </c>
      <c r="H287" s="28" t="s">
        <v>1455</v>
      </c>
      <c r="I287" s="59" t="s">
        <v>1458</v>
      </c>
    </row>
    <row r="288" spans="1:9" ht="171">
      <c r="A288" s="32" t="s">
        <v>221</v>
      </c>
      <c r="B288" s="32" t="s">
        <v>250</v>
      </c>
      <c r="C288" s="38" t="s">
        <v>1461</v>
      </c>
      <c r="D288" s="71">
        <v>283</v>
      </c>
      <c r="E288" s="65" t="s">
        <v>160</v>
      </c>
      <c r="F288" s="32" t="s">
        <v>1460</v>
      </c>
      <c r="G288" s="110" t="s">
        <v>1461</v>
      </c>
      <c r="H288" s="28" t="s">
        <v>1459</v>
      </c>
      <c r="I288" s="59" t="s">
        <v>1462</v>
      </c>
    </row>
    <row r="289" spans="1:9" ht="156.75">
      <c r="A289" s="32" t="s">
        <v>1463</v>
      </c>
      <c r="B289" s="32" t="s">
        <v>255</v>
      </c>
      <c r="C289" s="38" t="s">
        <v>1467</v>
      </c>
      <c r="D289" s="71">
        <v>284</v>
      </c>
      <c r="E289" s="65" t="s">
        <v>1465</v>
      </c>
      <c r="F289" s="32" t="s">
        <v>1466</v>
      </c>
      <c r="G289" s="110" t="s">
        <v>1467</v>
      </c>
      <c r="H289" s="28" t="s">
        <v>1464</v>
      </c>
      <c r="I289" s="59" t="s">
        <v>1468</v>
      </c>
    </row>
    <row r="290" spans="1:9" ht="15">
      <c r="A290" s="32" t="s">
        <v>1469</v>
      </c>
      <c r="B290" s="32" t="s">
        <v>325</v>
      </c>
      <c r="C290" s="38" t="s">
        <v>1472</v>
      </c>
      <c r="D290" s="71">
        <v>285</v>
      </c>
      <c r="E290" s="65" t="s">
        <v>1469</v>
      </c>
      <c r="F290" s="32" t="s">
        <v>1471</v>
      </c>
      <c r="G290" s="110" t="s">
        <v>1472</v>
      </c>
      <c r="H290" s="28" t="s">
        <v>1470</v>
      </c>
      <c r="I290" s="59" t="s">
        <v>1473</v>
      </c>
    </row>
    <row r="291" spans="1:9" ht="42.75">
      <c r="A291" s="32" t="s">
        <v>53</v>
      </c>
      <c r="B291" s="32" t="s">
        <v>325</v>
      </c>
      <c r="C291" s="38" t="s">
        <v>1476</v>
      </c>
      <c r="D291" s="71">
        <v>286</v>
      </c>
      <c r="E291" s="65" t="s">
        <v>53</v>
      </c>
      <c r="F291" s="32" t="s">
        <v>1475</v>
      </c>
      <c r="G291" s="110" t="s">
        <v>1476</v>
      </c>
      <c r="H291" s="28" t="s">
        <v>1474</v>
      </c>
      <c r="I291" s="59" t="s">
        <v>1477</v>
      </c>
    </row>
    <row r="292" spans="1:9" ht="30">
      <c r="A292" s="32" t="s">
        <v>56</v>
      </c>
      <c r="B292" s="32" t="s">
        <v>325</v>
      </c>
      <c r="C292" s="38" t="s">
        <v>1480</v>
      </c>
      <c r="D292" s="71">
        <v>287</v>
      </c>
      <c r="E292" s="65" t="s">
        <v>56</v>
      </c>
      <c r="F292" s="32" t="s">
        <v>1479</v>
      </c>
      <c r="G292" s="111" t="s">
        <v>1480</v>
      </c>
      <c r="H292" s="30" t="s">
        <v>1478</v>
      </c>
      <c r="I292" s="59" t="s">
        <v>1481</v>
      </c>
    </row>
    <row r="293" spans="1:9" ht="15">
      <c r="A293" s="32" t="s">
        <v>1482</v>
      </c>
      <c r="B293" s="32" t="s">
        <v>285</v>
      </c>
      <c r="C293" s="38" t="s">
        <v>1485</v>
      </c>
      <c r="D293" s="71">
        <v>288</v>
      </c>
      <c r="E293" s="65" t="s">
        <v>1482</v>
      </c>
      <c r="F293" s="32" t="s">
        <v>1484</v>
      </c>
      <c r="G293" s="111" t="s">
        <v>1485</v>
      </c>
      <c r="H293" s="30" t="s">
        <v>1483</v>
      </c>
      <c r="I293" s="59" t="s">
        <v>1486</v>
      </c>
    </row>
    <row r="294" spans="1:9" ht="28.5">
      <c r="A294" s="32" t="s">
        <v>1487</v>
      </c>
      <c r="B294" s="32"/>
      <c r="C294" s="43" t="s">
        <v>1490</v>
      </c>
      <c r="D294" s="71">
        <v>289</v>
      </c>
      <c r="E294" s="65" t="s">
        <v>1487</v>
      </c>
      <c r="F294" s="32" t="s">
        <v>1489</v>
      </c>
      <c r="G294" s="112" t="s">
        <v>1490</v>
      </c>
      <c r="H294" s="32" t="s">
        <v>1488</v>
      </c>
      <c r="I294" s="59"/>
    </row>
    <row r="295" spans="1:9" ht="15">
      <c r="A295" s="32" t="s">
        <v>1491</v>
      </c>
      <c r="B295" s="32"/>
      <c r="C295" s="43" t="s">
        <v>1494</v>
      </c>
      <c r="D295" s="71">
        <v>290</v>
      </c>
      <c r="E295" s="65" t="s">
        <v>1491</v>
      </c>
      <c r="F295" s="32" t="s">
        <v>1493</v>
      </c>
      <c r="G295" s="112" t="s">
        <v>1494</v>
      </c>
      <c r="H295" s="32" t="s">
        <v>1492</v>
      </c>
      <c r="I295" s="59"/>
    </row>
    <row r="296" spans="1:9" ht="15">
      <c r="A296" s="32" t="s">
        <v>1495</v>
      </c>
      <c r="B296" s="32"/>
      <c r="C296" s="43" t="s">
        <v>1497</v>
      </c>
      <c r="D296" s="71">
        <v>291</v>
      </c>
      <c r="E296" s="65" t="s">
        <v>1495</v>
      </c>
      <c r="F296" s="32" t="s">
        <v>1495</v>
      </c>
      <c r="G296" s="112" t="s">
        <v>1497</v>
      </c>
      <c r="H296" s="32" t="s">
        <v>1496</v>
      </c>
      <c r="I296" s="59"/>
    </row>
    <row r="297" spans="1:9" ht="15">
      <c r="A297" s="32" t="s">
        <v>195</v>
      </c>
      <c r="B297" s="32" t="s">
        <v>1124</v>
      </c>
      <c r="C297" s="43" t="s">
        <v>1500</v>
      </c>
      <c r="D297" s="71">
        <v>292</v>
      </c>
      <c r="E297" s="66" t="s">
        <v>195</v>
      </c>
      <c r="F297" s="32" t="s">
        <v>1499</v>
      </c>
      <c r="G297" s="112" t="s">
        <v>1500</v>
      </c>
      <c r="H297" s="32" t="s">
        <v>1498</v>
      </c>
      <c r="I297" s="59"/>
    </row>
    <row r="298" spans="1:9" ht="15">
      <c r="A298" s="32" t="s">
        <v>210</v>
      </c>
      <c r="B298" s="32" t="s">
        <v>285</v>
      </c>
      <c r="C298" s="38" t="s">
        <v>1503</v>
      </c>
      <c r="D298" s="71">
        <v>293</v>
      </c>
      <c r="E298" s="65" t="s">
        <v>210</v>
      </c>
      <c r="F298" s="32" t="s">
        <v>1502</v>
      </c>
      <c r="G298" s="111" t="s">
        <v>1503</v>
      </c>
      <c r="H298" s="30" t="s">
        <v>1501</v>
      </c>
      <c r="I298" s="59" t="s">
        <v>1504</v>
      </c>
    </row>
    <row r="299" spans="1:9" ht="15">
      <c r="A299" s="32" t="s">
        <v>1505</v>
      </c>
      <c r="B299" s="32"/>
      <c r="C299" s="43" t="s">
        <v>1505</v>
      </c>
      <c r="D299" s="71">
        <v>294</v>
      </c>
      <c r="E299" s="65" t="s">
        <v>1505</v>
      </c>
      <c r="F299" s="32" t="s">
        <v>1507</v>
      </c>
      <c r="G299" s="112" t="s">
        <v>1505</v>
      </c>
      <c r="H299" s="32" t="s">
        <v>1506</v>
      </c>
      <c r="I299" s="59"/>
    </row>
    <row r="300" spans="1:9" ht="15">
      <c r="A300" s="32" t="s">
        <v>47</v>
      </c>
      <c r="B300" s="32" t="s">
        <v>410</v>
      </c>
      <c r="C300" s="38" t="s">
        <v>1510</v>
      </c>
      <c r="D300" s="71">
        <v>295</v>
      </c>
      <c r="E300" s="65" t="s">
        <v>47</v>
      </c>
      <c r="F300" s="32" t="s">
        <v>1509</v>
      </c>
      <c r="G300" s="110" t="s">
        <v>1510</v>
      </c>
      <c r="H300" s="28" t="s">
        <v>1508</v>
      </c>
      <c r="I300" s="59" t="s">
        <v>1511</v>
      </c>
    </row>
    <row r="301" spans="1:9" ht="15">
      <c r="A301" s="32" t="s">
        <v>1512</v>
      </c>
      <c r="B301" s="32" t="s">
        <v>285</v>
      </c>
      <c r="C301" s="38" t="s">
        <v>1514</v>
      </c>
      <c r="D301" s="71">
        <v>296</v>
      </c>
      <c r="E301" s="65" t="s">
        <v>1512</v>
      </c>
      <c r="F301" s="32" t="s">
        <v>1512</v>
      </c>
      <c r="G301" s="110" t="s">
        <v>1514</v>
      </c>
      <c r="H301" s="28" t="s">
        <v>1513</v>
      </c>
      <c r="I301" s="59" t="s">
        <v>1515</v>
      </c>
    </row>
    <row r="302" spans="1:9" ht="15">
      <c r="A302" s="32" t="s">
        <v>196</v>
      </c>
      <c r="B302" s="32" t="s">
        <v>285</v>
      </c>
      <c r="C302" s="38" t="s">
        <v>1518</v>
      </c>
      <c r="D302" s="71">
        <v>297</v>
      </c>
      <c r="E302" s="65" t="s">
        <v>196</v>
      </c>
      <c r="F302" s="32" t="s">
        <v>1517</v>
      </c>
      <c r="G302" s="111" t="s">
        <v>1518</v>
      </c>
      <c r="H302" s="30" t="s">
        <v>1516</v>
      </c>
      <c r="I302" s="59" t="s">
        <v>1519</v>
      </c>
    </row>
    <row r="303" spans="1:9" ht="15">
      <c r="A303" s="32" t="s">
        <v>1520</v>
      </c>
      <c r="B303" s="32"/>
      <c r="C303" s="43" t="s">
        <v>1523</v>
      </c>
      <c r="D303" s="71">
        <v>298</v>
      </c>
      <c r="E303" s="65" t="s">
        <v>1520</v>
      </c>
      <c r="F303" s="32" t="s">
        <v>1522</v>
      </c>
      <c r="G303" s="112" t="s">
        <v>1523</v>
      </c>
      <c r="H303" s="32" t="s">
        <v>1521</v>
      </c>
      <c r="I303" s="59"/>
    </row>
    <row r="304" spans="1:9" ht="15">
      <c r="A304" s="32" t="s">
        <v>46</v>
      </c>
      <c r="B304" s="32" t="s">
        <v>410</v>
      </c>
      <c r="C304" s="38" t="s">
        <v>1526</v>
      </c>
      <c r="D304" s="71">
        <v>299</v>
      </c>
      <c r="E304" s="65" t="s">
        <v>46</v>
      </c>
      <c r="F304" s="32" t="s">
        <v>1525</v>
      </c>
      <c r="G304" s="110" t="s">
        <v>1526</v>
      </c>
      <c r="H304" s="28" t="s">
        <v>1524</v>
      </c>
      <c r="I304" s="59" t="s">
        <v>1527</v>
      </c>
    </row>
    <row r="305" spans="1:9" ht="15">
      <c r="A305" s="32" t="s">
        <v>1528</v>
      </c>
      <c r="B305" s="32" t="s">
        <v>245</v>
      </c>
      <c r="C305" s="38" t="s">
        <v>1531</v>
      </c>
      <c r="D305" s="71">
        <v>300</v>
      </c>
      <c r="E305" s="65" t="s">
        <v>1528</v>
      </c>
      <c r="F305" s="32" t="s">
        <v>1530</v>
      </c>
      <c r="G305" s="110" t="s">
        <v>1531</v>
      </c>
      <c r="H305" s="28" t="s">
        <v>1529</v>
      </c>
      <c r="I305" s="59" t="s">
        <v>1532</v>
      </c>
    </row>
    <row r="306" spans="1:9" ht="28.5">
      <c r="A306" s="32" t="s">
        <v>12</v>
      </c>
      <c r="B306" s="32" t="s">
        <v>729</v>
      </c>
      <c r="C306" s="38" t="s">
        <v>1535</v>
      </c>
      <c r="D306" s="71">
        <v>301</v>
      </c>
      <c r="E306" s="65" t="s">
        <v>12</v>
      </c>
      <c r="F306" s="32" t="s">
        <v>1534</v>
      </c>
      <c r="G306" s="110" t="s">
        <v>1535</v>
      </c>
      <c r="H306" s="28" t="s">
        <v>1533</v>
      </c>
      <c r="I306" s="59" t="s">
        <v>1536</v>
      </c>
    </row>
    <row r="307" spans="1:9" ht="30">
      <c r="A307" s="32" t="s">
        <v>13</v>
      </c>
      <c r="B307" s="32" t="s">
        <v>729</v>
      </c>
      <c r="C307" s="38" t="s">
        <v>1539</v>
      </c>
      <c r="D307" s="71">
        <v>302</v>
      </c>
      <c r="E307" s="65" t="s">
        <v>13</v>
      </c>
      <c r="F307" s="32" t="s">
        <v>1538</v>
      </c>
      <c r="G307" s="111" t="s">
        <v>1539</v>
      </c>
      <c r="H307" s="30" t="s">
        <v>1537</v>
      </c>
      <c r="I307" s="59" t="s">
        <v>1540</v>
      </c>
    </row>
    <row r="308" spans="1:9" ht="28.5">
      <c r="A308" s="32" t="s">
        <v>52</v>
      </c>
      <c r="B308" s="32" t="s">
        <v>410</v>
      </c>
      <c r="C308" s="38" t="s">
        <v>1543</v>
      </c>
      <c r="D308" s="71">
        <v>303</v>
      </c>
      <c r="E308" s="65" t="s">
        <v>52</v>
      </c>
      <c r="F308" s="32" t="s">
        <v>1542</v>
      </c>
      <c r="G308" s="110" t="s">
        <v>1543</v>
      </c>
      <c r="H308" s="28" t="s">
        <v>1541</v>
      </c>
      <c r="I308" s="59" t="s">
        <v>1544</v>
      </c>
    </row>
    <row r="309" spans="1:9" ht="15">
      <c r="A309" s="32" t="s">
        <v>55</v>
      </c>
      <c r="B309" s="32" t="s">
        <v>410</v>
      </c>
      <c r="C309" s="38" t="s">
        <v>1547</v>
      </c>
      <c r="D309" s="71">
        <v>304</v>
      </c>
      <c r="E309" s="65" t="s">
        <v>55</v>
      </c>
      <c r="F309" s="32" t="s">
        <v>1546</v>
      </c>
      <c r="G309" s="110" t="s">
        <v>1547</v>
      </c>
      <c r="H309" s="28" t="s">
        <v>1545</v>
      </c>
      <c r="I309" s="59" t="s">
        <v>1548</v>
      </c>
    </row>
    <row r="310" spans="1:9" ht="28.5">
      <c r="A310" s="32" t="s">
        <v>95</v>
      </c>
      <c r="B310" s="32"/>
      <c r="C310" s="43" t="s">
        <v>1551</v>
      </c>
      <c r="D310" s="71">
        <v>305</v>
      </c>
      <c r="E310" s="65" t="s">
        <v>95</v>
      </c>
      <c r="F310" s="32" t="s">
        <v>1550</v>
      </c>
      <c r="G310" s="112" t="s">
        <v>1551</v>
      </c>
      <c r="H310" s="32" t="s">
        <v>1549</v>
      </c>
      <c r="I310" s="59"/>
    </row>
    <row r="311" spans="1:9" ht="28.5">
      <c r="A311" s="32" t="s">
        <v>51</v>
      </c>
      <c r="B311" s="32" t="s">
        <v>410</v>
      </c>
      <c r="C311" s="38" t="s">
        <v>1554</v>
      </c>
      <c r="D311" s="71">
        <v>306</v>
      </c>
      <c r="E311" s="65" t="s">
        <v>51</v>
      </c>
      <c r="F311" s="32" t="s">
        <v>1553</v>
      </c>
      <c r="G311" s="110" t="s">
        <v>1554</v>
      </c>
      <c r="H311" s="28" t="s">
        <v>1552</v>
      </c>
      <c r="I311" s="59" t="s">
        <v>1555</v>
      </c>
    </row>
    <row r="312" spans="1:9" ht="28.5">
      <c r="A312" s="32" t="s">
        <v>121</v>
      </c>
      <c r="B312" s="32" t="s">
        <v>325</v>
      </c>
      <c r="C312" s="38" t="s">
        <v>1558</v>
      </c>
      <c r="D312" s="71">
        <v>307</v>
      </c>
      <c r="E312" s="65" t="s">
        <v>121</v>
      </c>
      <c r="F312" s="32" t="s">
        <v>1557</v>
      </c>
      <c r="G312" s="110" t="s">
        <v>1558</v>
      </c>
      <c r="H312" s="28" t="s">
        <v>1556</v>
      </c>
      <c r="I312" s="59" t="s">
        <v>1559</v>
      </c>
    </row>
    <row r="313" spans="1:9" ht="15">
      <c r="A313" s="32" t="s">
        <v>54</v>
      </c>
      <c r="B313" s="32" t="s">
        <v>410</v>
      </c>
      <c r="C313" s="38" t="s">
        <v>1562</v>
      </c>
      <c r="D313" s="71">
        <v>308</v>
      </c>
      <c r="E313" s="65" t="s">
        <v>54</v>
      </c>
      <c r="F313" s="32" t="s">
        <v>1561</v>
      </c>
      <c r="G313" s="110" t="s">
        <v>1562</v>
      </c>
      <c r="H313" s="28" t="s">
        <v>1560</v>
      </c>
      <c r="I313" s="59" t="s">
        <v>1563</v>
      </c>
    </row>
    <row r="314" spans="1:9" ht="15">
      <c r="A314" s="32" t="s">
        <v>85</v>
      </c>
      <c r="B314" s="32"/>
      <c r="C314" s="43" t="s">
        <v>1566</v>
      </c>
      <c r="D314" s="71">
        <v>309</v>
      </c>
      <c r="E314" s="65" t="s">
        <v>85</v>
      </c>
      <c r="F314" s="32" t="s">
        <v>1565</v>
      </c>
      <c r="G314" s="112" t="s">
        <v>1566</v>
      </c>
      <c r="H314" s="32" t="s">
        <v>1564</v>
      </c>
      <c r="I314" s="59"/>
    </row>
    <row r="315" spans="1:9" ht="28.5">
      <c r="A315" s="32" t="s">
        <v>1567</v>
      </c>
      <c r="B315" s="32" t="s">
        <v>416</v>
      </c>
      <c r="C315" s="43" t="s">
        <v>1570</v>
      </c>
      <c r="D315" s="71">
        <v>310</v>
      </c>
      <c r="E315" s="65" t="s">
        <v>1567</v>
      </c>
      <c r="F315" s="27" t="s">
        <v>1569</v>
      </c>
      <c r="G315" s="113" t="s">
        <v>1570</v>
      </c>
      <c r="H315" s="27" t="s">
        <v>1568</v>
      </c>
      <c r="I315" s="59"/>
    </row>
    <row r="316" spans="1:9" ht="42.75">
      <c r="A316" s="32" t="s">
        <v>1571</v>
      </c>
      <c r="B316" s="32" t="s">
        <v>416</v>
      </c>
      <c r="C316" s="43" t="s">
        <v>1574</v>
      </c>
      <c r="D316" s="71">
        <v>311</v>
      </c>
      <c r="E316" s="65" t="s">
        <v>1571</v>
      </c>
      <c r="F316" s="27" t="s">
        <v>1573</v>
      </c>
      <c r="G316" s="113" t="s">
        <v>1574</v>
      </c>
      <c r="H316" s="27" t="s">
        <v>1572</v>
      </c>
      <c r="I316" s="59"/>
    </row>
    <row r="317" spans="1:9" ht="15">
      <c r="A317" s="32" t="s">
        <v>86</v>
      </c>
      <c r="B317" s="32"/>
      <c r="C317" s="43" t="s">
        <v>1577</v>
      </c>
      <c r="D317" s="71">
        <v>312</v>
      </c>
      <c r="E317" s="65" t="s">
        <v>86</v>
      </c>
      <c r="F317" s="32" t="s">
        <v>1576</v>
      </c>
      <c r="G317" s="112" t="s">
        <v>1577</v>
      </c>
      <c r="H317" s="32" t="s">
        <v>1575</v>
      </c>
      <c r="I317" s="59"/>
    </row>
    <row r="318" spans="1:9" ht="42.75">
      <c r="A318" s="32" t="s">
        <v>90</v>
      </c>
      <c r="B318" s="32"/>
      <c r="C318" s="43" t="s">
        <v>1580</v>
      </c>
      <c r="D318" s="71">
        <v>313</v>
      </c>
      <c r="E318" s="65" t="s">
        <v>90</v>
      </c>
      <c r="F318" s="32" t="s">
        <v>1579</v>
      </c>
      <c r="G318" s="112" t="s">
        <v>1580</v>
      </c>
      <c r="H318" s="32" t="s">
        <v>1578</v>
      </c>
      <c r="I318" s="59"/>
    </row>
    <row r="319" spans="1:9" ht="42.75">
      <c r="A319" s="32" t="s">
        <v>81</v>
      </c>
      <c r="B319" s="32"/>
      <c r="C319" s="43" t="s">
        <v>1583</v>
      </c>
      <c r="D319" s="71">
        <v>314</v>
      </c>
      <c r="E319" s="65" t="s">
        <v>81</v>
      </c>
      <c r="F319" s="32" t="s">
        <v>1582</v>
      </c>
      <c r="G319" s="112" t="s">
        <v>1583</v>
      </c>
      <c r="H319" s="32" t="s">
        <v>1581</v>
      </c>
      <c r="I319" s="59"/>
    </row>
    <row r="320" spans="1:9" ht="15">
      <c r="A320" s="32" t="s">
        <v>73</v>
      </c>
      <c r="B320" s="32" t="s">
        <v>486</v>
      </c>
      <c r="C320" s="43" t="s">
        <v>1586</v>
      </c>
      <c r="D320" s="71">
        <v>315</v>
      </c>
      <c r="E320" s="65" t="s">
        <v>73</v>
      </c>
      <c r="F320" s="32" t="s">
        <v>1585</v>
      </c>
      <c r="G320" s="112" t="s">
        <v>1586</v>
      </c>
      <c r="H320" s="32" t="s">
        <v>1584</v>
      </c>
      <c r="I320" s="59"/>
    </row>
    <row r="321" spans="1:9" ht="28.5">
      <c r="A321" s="32" t="s">
        <v>82</v>
      </c>
      <c r="B321" s="32"/>
      <c r="C321" s="43" t="s">
        <v>1589</v>
      </c>
      <c r="D321" s="71">
        <v>316</v>
      </c>
      <c r="E321" s="65" t="s">
        <v>82</v>
      </c>
      <c r="F321" s="32" t="s">
        <v>1588</v>
      </c>
      <c r="G321" s="112" t="s">
        <v>1589</v>
      </c>
      <c r="H321" s="32" t="s">
        <v>1587</v>
      </c>
      <c r="I321" s="59"/>
    </row>
    <row r="322" spans="1:9" ht="15">
      <c r="A322" s="32" t="s">
        <v>87</v>
      </c>
      <c r="B322" s="32"/>
      <c r="C322" s="43" t="s">
        <v>1590</v>
      </c>
      <c r="D322" s="71">
        <v>317</v>
      </c>
      <c r="E322" s="65" t="s">
        <v>87</v>
      </c>
      <c r="F322" s="32" t="s">
        <v>1585</v>
      </c>
      <c r="G322" s="112" t="s">
        <v>1590</v>
      </c>
      <c r="H322" s="32" t="s">
        <v>1584</v>
      </c>
      <c r="I322" s="59"/>
    </row>
    <row r="323" spans="1:9" ht="28.5">
      <c r="A323" s="32" t="s">
        <v>72</v>
      </c>
      <c r="B323" s="32" t="s">
        <v>486</v>
      </c>
      <c r="C323" s="43" t="s">
        <v>1593</v>
      </c>
      <c r="D323" s="71">
        <v>318</v>
      </c>
      <c r="E323" s="65" t="s">
        <v>72</v>
      </c>
      <c r="F323" s="32" t="s">
        <v>1592</v>
      </c>
      <c r="G323" s="112" t="s">
        <v>1593</v>
      </c>
      <c r="H323" s="32" t="s">
        <v>1591</v>
      </c>
      <c r="I323" s="59"/>
    </row>
    <row r="324" spans="1:9" ht="28.5">
      <c r="A324" s="32" t="s">
        <v>72</v>
      </c>
      <c r="B324" s="32" t="s">
        <v>486</v>
      </c>
      <c r="C324" s="43" t="s">
        <v>1593</v>
      </c>
      <c r="D324" s="71">
        <v>319</v>
      </c>
      <c r="E324" s="65" t="s">
        <v>72</v>
      </c>
      <c r="F324" s="32" t="s">
        <v>1592</v>
      </c>
      <c r="G324" s="112" t="s">
        <v>1593</v>
      </c>
      <c r="H324" s="32" t="s">
        <v>1591</v>
      </c>
      <c r="I324" s="59"/>
    </row>
    <row r="325" spans="1:9" ht="28.5">
      <c r="A325" s="32" t="s">
        <v>1594</v>
      </c>
      <c r="B325" s="32" t="s">
        <v>486</v>
      </c>
      <c r="C325" s="43" t="s">
        <v>1597</v>
      </c>
      <c r="D325" s="71">
        <v>320</v>
      </c>
      <c r="E325" s="65" t="s">
        <v>1594</v>
      </c>
      <c r="F325" s="32" t="s">
        <v>1596</v>
      </c>
      <c r="G325" s="112" t="s">
        <v>1597</v>
      </c>
      <c r="H325" s="32" t="s">
        <v>1595</v>
      </c>
      <c r="I325" s="59"/>
    </row>
    <row r="326" spans="1:9" ht="28.5">
      <c r="A326" s="32" t="s">
        <v>96</v>
      </c>
      <c r="B326" s="32"/>
      <c r="C326" s="43" t="s">
        <v>1600</v>
      </c>
      <c r="D326" s="71">
        <v>321</v>
      </c>
      <c r="E326" s="65" t="s">
        <v>96</v>
      </c>
      <c r="F326" s="32" t="s">
        <v>1599</v>
      </c>
      <c r="G326" s="112" t="s">
        <v>1600</v>
      </c>
      <c r="H326" s="32" t="s">
        <v>1598</v>
      </c>
      <c r="I326" s="59"/>
    </row>
    <row r="327" spans="1:9" ht="28.5">
      <c r="A327" s="32" t="s">
        <v>83</v>
      </c>
      <c r="B327" s="32"/>
      <c r="C327" s="43" t="s">
        <v>1603</v>
      </c>
      <c r="D327" s="71">
        <v>322</v>
      </c>
      <c r="E327" s="65" t="s">
        <v>83</v>
      </c>
      <c r="F327" s="32" t="s">
        <v>1602</v>
      </c>
      <c r="G327" s="112" t="s">
        <v>1603</v>
      </c>
      <c r="H327" s="32" t="s">
        <v>1601</v>
      </c>
      <c r="I327" s="59"/>
    </row>
    <row r="328" spans="1:9" ht="42.75">
      <c r="A328" s="32" t="s">
        <v>93</v>
      </c>
      <c r="B328" s="32"/>
      <c r="C328" s="43" t="s">
        <v>1606</v>
      </c>
      <c r="D328" s="71">
        <v>323</v>
      </c>
      <c r="E328" s="65" t="s">
        <v>93</v>
      </c>
      <c r="F328" s="32" t="s">
        <v>1605</v>
      </c>
      <c r="G328" s="112" t="s">
        <v>1606</v>
      </c>
      <c r="H328" s="32" t="s">
        <v>1604</v>
      </c>
      <c r="I328" s="59"/>
    </row>
    <row r="329" spans="1:9" ht="28.5">
      <c r="A329" s="32" t="s">
        <v>1607</v>
      </c>
      <c r="B329" s="32" t="s">
        <v>416</v>
      </c>
      <c r="C329" s="43" t="s">
        <v>1610</v>
      </c>
      <c r="D329" s="71">
        <v>324</v>
      </c>
      <c r="E329" s="65" t="s">
        <v>1607</v>
      </c>
      <c r="F329" s="27" t="s">
        <v>1609</v>
      </c>
      <c r="G329" s="113" t="s">
        <v>1610</v>
      </c>
      <c r="H329" s="27" t="s">
        <v>1608</v>
      </c>
      <c r="I329" s="59"/>
    </row>
    <row r="330" spans="1:9" ht="71.25">
      <c r="A330" s="32" t="s">
        <v>1611</v>
      </c>
      <c r="B330" s="32" t="s">
        <v>416</v>
      </c>
      <c r="C330" s="43" t="s">
        <v>1614</v>
      </c>
      <c r="D330" s="71">
        <v>325</v>
      </c>
      <c r="E330" s="65" t="s">
        <v>1611</v>
      </c>
      <c r="F330" s="27" t="s">
        <v>1613</v>
      </c>
      <c r="G330" s="113" t="s">
        <v>1614</v>
      </c>
      <c r="H330" s="27" t="s">
        <v>1612</v>
      </c>
      <c r="I330" s="59"/>
    </row>
    <row r="331" spans="1:9" ht="15">
      <c r="A331" s="32" t="s">
        <v>1615</v>
      </c>
      <c r="B331" s="32"/>
      <c r="C331" s="43" t="s">
        <v>1618</v>
      </c>
      <c r="D331" s="71">
        <v>326</v>
      </c>
      <c r="E331" s="65" t="s">
        <v>1615</v>
      </c>
      <c r="F331" s="32" t="s">
        <v>1617</v>
      </c>
      <c r="G331" s="112" t="s">
        <v>1618</v>
      </c>
      <c r="H331" s="32" t="s">
        <v>1616</v>
      </c>
      <c r="I331" s="59"/>
    </row>
    <row r="332" spans="1:9" ht="15">
      <c r="A332" s="32" t="s">
        <v>1619</v>
      </c>
      <c r="B332" s="32" t="s">
        <v>354</v>
      </c>
      <c r="C332" s="38" t="s">
        <v>1622</v>
      </c>
      <c r="D332" s="71">
        <v>327</v>
      </c>
      <c r="E332" s="65" t="s">
        <v>1619</v>
      </c>
      <c r="F332" s="32" t="s">
        <v>1621</v>
      </c>
      <c r="G332" s="110" t="s">
        <v>1622</v>
      </c>
      <c r="H332" s="28" t="s">
        <v>1620</v>
      </c>
      <c r="I332" s="59" t="s">
        <v>1623</v>
      </c>
    </row>
    <row r="333" spans="1:9" ht="15">
      <c r="A333" s="32" t="s">
        <v>1624</v>
      </c>
      <c r="B333" s="32" t="s">
        <v>354</v>
      </c>
      <c r="C333" s="38" t="s">
        <v>1627</v>
      </c>
      <c r="D333" s="71">
        <v>328</v>
      </c>
      <c r="E333" s="65" t="s">
        <v>1624</v>
      </c>
      <c r="F333" s="32" t="s">
        <v>1626</v>
      </c>
      <c r="G333" s="110" t="s">
        <v>1627</v>
      </c>
      <c r="H333" s="28" t="s">
        <v>1625</v>
      </c>
      <c r="I333" s="59" t="s">
        <v>1628</v>
      </c>
    </row>
    <row r="334" spans="1:9" ht="15">
      <c r="A334" s="32" t="s">
        <v>1624</v>
      </c>
      <c r="B334" s="32" t="s">
        <v>416</v>
      </c>
      <c r="C334" s="43" t="s">
        <v>1630</v>
      </c>
      <c r="D334" s="71">
        <v>329</v>
      </c>
      <c r="E334" s="65" t="s">
        <v>1624</v>
      </c>
      <c r="F334" s="27" t="s">
        <v>1629</v>
      </c>
      <c r="G334" s="113" t="s">
        <v>1630</v>
      </c>
      <c r="H334" s="27" t="s">
        <v>1625</v>
      </c>
      <c r="I334" s="59"/>
    </row>
    <row r="335" spans="1:9" ht="15">
      <c r="A335" s="32" t="s">
        <v>1631</v>
      </c>
      <c r="B335" s="32" t="s">
        <v>245</v>
      </c>
      <c r="C335" s="38" t="s">
        <v>1633</v>
      </c>
      <c r="D335" s="71">
        <v>330</v>
      </c>
      <c r="E335" s="65" t="s">
        <v>1631</v>
      </c>
      <c r="F335" s="32" t="s">
        <v>1631</v>
      </c>
      <c r="G335" s="110" t="s">
        <v>1633</v>
      </c>
      <c r="H335" s="28" t="s">
        <v>1632</v>
      </c>
      <c r="I335" s="59" t="s">
        <v>1634</v>
      </c>
    </row>
    <row r="336" spans="1:9" ht="15">
      <c r="A336" s="32" t="s">
        <v>197</v>
      </c>
      <c r="B336" s="32"/>
      <c r="C336" s="43" t="s">
        <v>1636</v>
      </c>
      <c r="D336" s="71">
        <v>331</v>
      </c>
      <c r="E336" s="76" t="s">
        <v>197</v>
      </c>
      <c r="F336" s="32" t="s">
        <v>197</v>
      </c>
      <c r="G336" s="112" t="s">
        <v>1636</v>
      </c>
      <c r="H336" s="32" t="s">
        <v>1635</v>
      </c>
      <c r="I336" s="59"/>
    </row>
    <row r="337" spans="1:9" ht="28.5">
      <c r="A337" s="32" t="s">
        <v>1637</v>
      </c>
      <c r="B337" s="32"/>
      <c r="C337" s="43" t="s">
        <v>1640</v>
      </c>
      <c r="D337" s="71">
        <v>332</v>
      </c>
      <c r="E337" s="76" t="s">
        <v>1637</v>
      </c>
      <c r="F337" s="32" t="s">
        <v>1639</v>
      </c>
      <c r="G337" s="112" t="s">
        <v>1640</v>
      </c>
      <c r="H337" s="32" t="s">
        <v>1638</v>
      </c>
      <c r="I337" s="59"/>
    </row>
    <row r="338" spans="1:9" ht="228">
      <c r="A338" s="32" t="s">
        <v>8</v>
      </c>
      <c r="B338" s="32"/>
      <c r="C338" s="43" t="s">
        <v>1642</v>
      </c>
      <c r="D338" s="71">
        <v>333</v>
      </c>
      <c r="E338" s="76" t="s">
        <v>9</v>
      </c>
      <c r="F338" s="32" t="s">
        <v>6674</v>
      </c>
      <c r="G338" s="112" t="s">
        <v>1642</v>
      </c>
      <c r="H338" s="32" t="s">
        <v>1641</v>
      </c>
      <c r="I338" s="59"/>
    </row>
    <row r="339" spans="1:9" ht="15">
      <c r="A339" s="32" t="s">
        <v>146</v>
      </c>
      <c r="B339" s="32"/>
      <c r="C339" s="43" t="s">
        <v>1645</v>
      </c>
      <c r="D339" s="71">
        <v>334</v>
      </c>
      <c r="E339" s="76" t="s">
        <v>146</v>
      </c>
      <c r="F339" s="32" t="s">
        <v>1644</v>
      </c>
      <c r="G339" s="112" t="s">
        <v>1645</v>
      </c>
      <c r="H339" s="32" t="s">
        <v>1643</v>
      </c>
      <c r="I339" s="59"/>
    </row>
    <row r="340" spans="1:9" ht="28.5">
      <c r="A340" s="32" t="s">
        <v>147</v>
      </c>
      <c r="B340" s="32"/>
      <c r="C340" s="43" t="s">
        <v>1648</v>
      </c>
      <c r="D340" s="71">
        <v>335</v>
      </c>
      <c r="E340" s="76" t="s">
        <v>147</v>
      </c>
      <c r="F340" s="32" t="s">
        <v>1647</v>
      </c>
      <c r="G340" s="112" t="s">
        <v>1648</v>
      </c>
      <c r="H340" s="32" t="s">
        <v>1646</v>
      </c>
      <c r="I340" s="59"/>
    </row>
    <row r="341" spans="1:9" ht="15">
      <c r="A341" s="32" t="s">
        <v>148</v>
      </c>
      <c r="B341" s="32"/>
      <c r="C341" s="43" t="s">
        <v>1651</v>
      </c>
      <c r="D341" s="71">
        <v>336</v>
      </c>
      <c r="E341" s="76" t="s">
        <v>148</v>
      </c>
      <c r="F341" s="32" t="s">
        <v>1650</v>
      </c>
      <c r="G341" s="112" t="s">
        <v>1651</v>
      </c>
      <c r="H341" s="32" t="s">
        <v>1649</v>
      </c>
      <c r="I341" s="59"/>
    </row>
    <row r="342" spans="1:9" ht="57">
      <c r="A342" s="32" t="s">
        <v>149</v>
      </c>
      <c r="B342" s="32"/>
      <c r="C342" s="43" t="s">
        <v>1654</v>
      </c>
      <c r="D342" s="71">
        <v>337</v>
      </c>
      <c r="E342" s="76" t="s">
        <v>149</v>
      </c>
      <c r="F342" s="32" t="s">
        <v>1653</v>
      </c>
      <c r="G342" s="112" t="s">
        <v>1654</v>
      </c>
      <c r="H342" s="32" t="s">
        <v>1652</v>
      </c>
      <c r="I342" s="59"/>
    </row>
    <row r="343" spans="1:9" ht="15">
      <c r="A343" s="32" t="s">
        <v>152</v>
      </c>
      <c r="B343" s="32"/>
      <c r="C343" s="43" t="s">
        <v>1657</v>
      </c>
      <c r="D343" s="71">
        <v>338</v>
      </c>
      <c r="E343" s="76" t="s">
        <v>152</v>
      </c>
      <c r="F343" s="32" t="s">
        <v>1656</v>
      </c>
      <c r="G343" s="112" t="s">
        <v>1657</v>
      </c>
      <c r="H343" s="32" t="s">
        <v>1655</v>
      </c>
      <c r="I343" s="59"/>
    </row>
    <row r="344" spans="1:9" ht="28.5">
      <c r="A344" s="32" t="s">
        <v>153</v>
      </c>
      <c r="B344" s="32"/>
      <c r="C344" s="43" t="s">
        <v>1660</v>
      </c>
      <c r="D344" s="71">
        <v>339</v>
      </c>
      <c r="E344" s="76" t="s">
        <v>153</v>
      </c>
      <c r="F344" s="32" t="s">
        <v>1659</v>
      </c>
      <c r="G344" s="112" t="s">
        <v>1660</v>
      </c>
      <c r="H344" s="32" t="s">
        <v>1658</v>
      </c>
      <c r="I344" s="59"/>
    </row>
    <row r="345" spans="1:9" ht="28.5">
      <c r="A345" s="32" t="s">
        <v>154</v>
      </c>
      <c r="B345" s="32"/>
      <c r="C345" s="43" t="s">
        <v>1663</v>
      </c>
      <c r="D345" s="71">
        <v>340</v>
      </c>
      <c r="E345" s="76" t="s">
        <v>154</v>
      </c>
      <c r="F345" s="32" t="s">
        <v>1662</v>
      </c>
      <c r="G345" s="112" t="s">
        <v>1663</v>
      </c>
      <c r="H345" s="32" t="s">
        <v>1661</v>
      </c>
      <c r="I345" s="59"/>
    </row>
    <row r="346" spans="1:9" ht="15">
      <c r="A346" s="32" t="s">
        <v>155</v>
      </c>
      <c r="B346" s="32"/>
      <c r="C346" s="43" t="s">
        <v>155</v>
      </c>
      <c r="D346" s="71">
        <v>341</v>
      </c>
      <c r="E346" s="76" t="s">
        <v>155</v>
      </c>
      <c r="F346" s="32" t="s">
        <v>155</v>
      </c>
      <c r="G346" s="112" t="s">
        <v>155</v>
      </c>
      <c r="H346" s="32" t="s">
        <v>1664</v>
      </c>
      <c r="I346" s="59"/>
    </row>
    <row r="347" spans="1:9" ht="42.75">
      <c r="A347" s="32" t="s">
        <v>156</v>
      </c>
      <c r="B347" s="32"/>
      <c r="C347" s="43" t="s">
        <v>1667</v>
      </c>
      <c r="D347" s="71">
        <v>342</v>
      </c>
      <c r="E347" s="76" t="s">
        <v>156</v>
      </c>
      <c r="F347" s="32" t="s">
        <v>1666</v>
      </c>
      <c r="G347" s="112" t="s">
        <v>1667</v>
      </c>
      <c r="H347" s="32" t="s">
        <v>1665</v>
      </c>
      <c r="I347" s="59"/>
    </row>
    <row r="348" spans="1:9" ht="42.75">
      <c r="A348" s="32" t="s">
        <v>157</v>
      </c>
      <c r="B348" s="32"/>
      <c r="C348" s="43" t="s">
        <v>1670</v>
      </c>
      <c r="D348" s="71">
        <v>343</v>
      </c>
      <c r="E348" s="76" t="s">
        <v>157</v>
      </c>
      <c r="F348" s="32" t="s">
        <v>1669</v>
      </c>
      <c r="G348" s="112" t="s">
        <v>1670</v>
      </c>
      <c r="H348" s="32" t="s">
        <v>1668</v>
      </c>
      <c r="I348" s="59"/>
    </row>
    <row r="349" spans="1:9" ht="28.5">
      <c r="A349" s="32" t="s">
        <v>150</v>
      </c>
      <c r="B349" s="32"/>
      <c r="C349" s="43" t="s">
        <v>150</v>
      </c>
      <c r="D349" s="71">
        <v>344</v>
      </c>
      <c r="E349" s="76" t="s">
        <v>150</v>
      </c>
      <c r="F349" s="32" t="s">
        <v>150</v>
      </c>
      <c r="G349" s="112" t="s">
        <v>150</v>
      </c>
      <c r="H349" s="32" t="s">
        <v>1671</v>
      </c>
      <c r="I349" s="59"/>
    </row>
    <row r="350" spans="1:9" ht="15">
      <c r="A350" s="32" t="s">
        <v>158</v>
      </c>
      <c r="B350" s="32"/>
      <c r="C350" s="43" t="s">
        <v>158</v>
      </c>
      <c r="D350" s="71">
        <v>345</v>
      </c>
      <c r="E350" s="76" t="s">
        <v>158</v>
      </c>
      <c r="F350" s="32" t="s">
        <v>158</v>
      </c>
      <c r="G350" s="112" t="s">
        <v>158</v>
      </c>
      <c r="H350" s="32" t="s">
        <v>1672</v>
      </c>
      <c r="I350" s="59"/>
    </row>
    <row r="351" spans="1:9" ht="57">
      <c r="A351" s="32" t="s">
        <v>159</v>
      </c>
      <c r="B351" s="32"/>
      <c r="C351" s="43" t="s">
        <v>1675</v>
      </c>
      <c r="D351" s="71">
        <v>346</v>
      </c>
      <c r="E351" s="76" t="s">
        <v>159</v>
      </c>
      <c r="F351" s="32" t="s">
        <v>1674</v>
      </c>
      <c r="G351" s="112" t="s">
        <v>1675</v>
      </c>
      <c r="H351" s="32" t="s">
        <v>1673</v>
      </c>
      <c r="I351" s="59"/>
    </row>
    <row r="352" spans="1:9" ht="15">
      <c r="A352" s="32" t="s">
        <v>161</v>
      </c>
      <c r="B352" s="32"/>
      <c r="C352" s="43" t="s">
        <v>1678</v>
      </c>
      <c r="D352" s="71">
        <v>347</v>
      </c>
      <c r="E352" s="76" t="s">
        <v>161</v>
      </c>
      <c r="F352" s="32" t="s">
        <v>1677</v>
      </c>
      <c r="G352" s="112" t="s">
        <v>1678</v>
      </c>
      <c r="H352" s="32" t="s">
        <v>1676</v>
      </c>
      <c r="I352" s="59"/>
    </row>
    <row r="353" spans="1:9" ht="15">
      <c r="A353" s="32" t="s">
        <v>162</v>
      </c>
      <c r="B353" s="32"/>
      <c r="C353" s="43" t="s">
        <v>1681</v>
      </c>
      <c r="D353" s="71">
        <v>348</v>
      </c>
      <c r="E353" s="76" t="s">
        <v>162</v>
      </c>
      <c r="F353" s="32" t="s">
        <v>1680</v>
      </c>
      <c r="G353" s="112" t="s">
        <v>1681</v>
      </c>
      <c r="H353" s="32" t="s">
        <v>1679</v>
      </c>
      <c r="I353" s="59"/>
    </row>
    <row r="354" spans="1:9" ht="15">
      <c r="A354" s="32" t="s">
        <v>163</v>
      </c>
      <c r="B354" s="32"/>
      <c r="C354" s="43" t="s">
        <v>1684</v>
      </c>
      <c r="D354" s="71">
        <v>349</v>
      </c>
      <c r="E354" s="76" t="s">
        <v>163</v>
      </c>
      <c r="F354" s="32" t="s">
        <v>1683</v>
      </c>
      <c r="G354" s="112" t="s">
        <v>1684</v>
      </c>
      <c r="H354" s="32" t="s">
        <v>1682</v>
      </c>
      <c r="I354" s="59"/>
    </row>
    <row r="355" spans="1:9" ht="15">
      <c r="A355" s="32" t="s">
        <v>164</v>
      </c>
      <c r="B355" s="32"/>
      <c r="C355" s="43" t="s">
        <v>1687</v>
      </c>
      <c r="D355" s="71">
        <v>350</v>
      </c>
      <c r="E355" s="76" t="s">
        <v>164</v>
      </c>
      <c r="F355" s="32" t="s">
        <v>1686</v>
      </c>
      <c r="G355" s="112" t="s">
        <v>1687</v>
      </c>
      <c r="H355" s="32" t="s">
        <v>1685</v>
      </c>
      <c r="I355" s="59"/>
    </row>
    <row r="356" spans="1:9" ht="15">
      <c r="A356" s="32" t="s">
        <v>151</v>
      </c>
      <c r="B356" s="32"/>
      <c r="C356" s="43" t="s">
        <v>1690</v>
      </c>
      <c r="D356" s="71">
        <v>351</v>
      </c>
      <c r="E356" s="76" t="s">
        <v>151</v>
      </c>
      <c r="F356" s="32" t="s">
        <v>1689</v>
      </c>
      <c r="G356" s="112" t="s">
        <v>1690</v>
      </c>
      <c r="H356" s="32" t="s">
        <v>1688</v>
      </c>
      <c r="I356" s="59"/>
    </row>
    <row r="357" spans="1:9" ht="28.5">
      <c r="A357" s="32" t="s">
        <v>165</v>
      </c>
      <c r="B357" s="32"/>
      <c r="C357" s="43" t="s">
        <v>1693</v>
      </c>
      <c r="D357" s="71">
        <v>352</v>
      </c>
      <c r="E357" s="76" t="s">
        <v>165</v>
      </c>
      <c r="F357" s="32" t="s">
        <v>1692</v>
      </c>
      <c r="G357" s="112" t="s">
        <v>1693</v>
      </c>
      <c r="H357" s="32" t="s">
        <v>1691</v>
      </c>
      <c r="I357" s="59"/>
    </row>
    <row r="358" spans="1:9" ht="28.5">
      <c r="A358" s="32" t="s">
        <v>166</v>
      </c>
      <c r="B358" s="32"/>
      <c r="C358" s="43" t="s">
        <v>1696</v>
      </c>
      <c r="D358" s="71">
        <v>353</v>
      </c>
      <c r="E358" s="76" t="s">
        <v>166</v>
      </c>
      <c r="F358" s="32" t="s">
        <v>1695</v>
      </c>
      <c r="G358" s="112" t="s">
        <v>1696</v>
      </c>
      <c r="H358" s="32" t="s">
        <v>1694</v>
      </c>
      <c r="I358" s="59"/>
    </row>
    <row r="359" spans="1:9" ht="28.5">
      <c r="A359" s="32" t="s">
        <v>168</v>
      </c>
      <c r="B359" s="32"/>
      <c r="C359" s="43" t="s">
        <v>1699</v>
      </c>
      <c r="D359" s="71">
        <v>354</v>
      </c>
      <c r="E359" s="76" t="s">
        <v>168</v>
      </c>
      <c r="F359" s="32" t="s">
        <v>1698</v>
      </c>
      <c r="G359" s="112" t="s">
        <v>1699</v>
      </c>
      <c r="H359" s="32" t="s">
        <v>1697</v>
      </c>
      <c r="I359" s="59"/>
    </row>
    <row r="360" spans="1:9" ht="171">
      <c r="A360" s="32" t="s">
        <v>169</v>
      </c>
      <c r="B360" s="32"/>
      <c r="C360" s="43" t="s">
        <v>1702</v>
      </c>
      <c r="D360" s="71">
        <v>355</v>
      </c>
      <c r="E360" s="76" t="s">
        <v>170</v>
      </c>
      <c r="F360" s="32" t="s">
        <v>1701</v>
      </c>
      <c r="G360" s="112" t="s">
        <v>1702</v>
      </c>
      <c r="H360" s="32" t="s">
        <v>1700</v>
      </c>
      <c r="I360" s="59"/>
    </row>
    <row r="361" spans="1:9" ht="15">
      <c r="A361" s="32" t="s">
        <v>171</v>
      </c>
      <c r="B361" s="32"/>
      <c r="C361" s="43" t="s">
        <v>1705</v>
      </c>
      <c r="D361" s="71">
        <v>356</v>
      </c>
      <c r="E361" s="76" t="s">
        <v>171</v>
      </c>
      <c r="F361" s="32" t="s">
        <v>1704</v>
      </c>
      <c r="G361" s="112" t="s">
        <v>1705</v>
      </c>
      <c r="H361" s="32" t="s">
        <v>1703</v>
      </c>
      <c r="I361" s="59"/>
    </row>
    <row r="362" spans="1:9" ht="15">
      <c r="A362" s="32" t="s">
        <v>172</v>
      </c>
      <c r="B362" s="32"/>
      <c r="C362" s="43" t="s">
        <v>1709</v>
      </c>
      <c r="D362" s="71">
        <v>357</v>
      </c>
      <c r="E362" s="76" t="s">
        <v>1707</v>
      </c>
      <c r="F362" s="32" t="s">
        <v>1708</v>
      </c>
      <c r="G362" s="112" t="s">
        <v>1709</v>
      </c>
      <c r="H362" s="32" t="s">
        <v>1706</v>
      </c>
      <c r="I362" s="59"/>
    </row>
    <row r="363" spans="1:9" ht="71.25">
      <c r="A363" s="32" t="s">
        <v>173</v>
      </c>
      <c r="B363" s="32"/>
      <c r="C363" s="43" t="s">
        <v>1712</v>
      </c>
      <c r="D363" s="71">
        <v>358</v>
      </c>
      <c r="E363" s="76" t="s">
        <v>173</v>
      </c>
      <c r="F363" s="32" t="s">
        <v>1711</v>
      </c>
      <c r="G363" s="112" t="s">
        <v>1712</v>
      </c>
      <c r="H363" s="32" t="s">
        <v>1710</v>
      </c>
      <c r="I363" s="59"/>
    </row>
    <row r="364" spans="1:9" ht="99.75">
      <c r="A364" s="32" t="s">
        <v>176</v>
      </c>
      <c r="B364" s="32"/>
      <c r="C364" s="43" t="s">
        <v>1715</v>
      </c>
      <c r="D364" s="71">
        <v>359</v>
      </c>
      <c r="E364" s="76" t="s">
        <v>176</v>
      </c>
      <c r="F364" s="32" t="s">
        <v>1714</v>
      </c>
      <c r="G364" s="112" t="s">
        <v>1715</v>
      </c>
      <c r="H364" s="32" t="s">
        <v>1713</v>
      </c>
      <c r="I364" s="59"/>
    </row>
    <row r="365" spans="1:9" ht="42.75">
      <c r="A365" s="32" t="s">
        <v>175</v>
      </c>
      <c r="B365" s="32"/>
      <c r="C365" s="43" t="s">
        <v>1718</v>
      </c>
      <c r="D365" s="71">
        <v>360</v>
      </c>
      <c r="E365" s="76" t="s">
        <v>175</v>
      </c>
      <c r="F365" s="32" t="s">
        <v>1717</v>
      </c>
      <c r="G365" s="112" t="s">
        <v>1718</v>
      </c>
      <c r="H365" s="32" t="s">
        <v>1716</v>
      </c>
      <c r="I365" s="59"/>
    </row>
    <row r="366" spans="1:9" ht="57">
      <c r="A366" s="32" t="s">
        <v>178</v>
      </c>
      <c r="B366" s="32"/>
      <c r="C366" s="43" t="s">
        <v>1721</v>
      </c>
      <c r="D366" s="71">
        <v>361</v>
      </c>
      <c r="E366" s="76" t="s">
        <v>178</v>
      </c>
      <c r="F366" s="32" t="s">
        <v>1720</v>
      </c>
      <c r="G366" s="112" t="s">
        <v>1721</v>
      </c>
      <c r="H366" s="32" t="s">
        <v>1719</v>
      </c>
      <c r="I366" s="59"/>
    </row>
    <row r="367" spans="1:9" ht="42.75">
      <c r="A367" s="32" t="s">
        <v>1722</v>
      </c>
      <c r="B367" s="32"/>
      <c r="C367" s="43" t="s">
        <v>1725</v>
      </c>
      <c r="D367" s="71">
        <v>362</v>
      </c>
      <c r="E367" s="76" t="s">
        <v>1722</v>
      </c>
      <c r="F367" s="32" t="s">
        <v>1724</v>
      </c>
      <c r="G367" s="112" t="s">
        <v>1725</v>
      </c>
      <c r="H367" s="32" t="s">
        <v>1723</v>
      </c>
      <c r="I367" s="59"/>
    </row>
    <row r="368" spans="1:9" ht="42.75">
      <c r="A368" s="32" t="s">
        <v>1726</v>
      </c>
      <c r="B368" s="32"/>
      <c r="C368" s="43" t="s">
        <v>1729</v>
      </c>
      <c r="D368" s="71">
        <v>363</v>
      </c>
      <c r="E368" s="76" t="s">
        <v>1726</v>
      </c>
      <c r="F368" s="32" t="s">
        <v>1728</v>
      </c>
      <c r="G368" s="112" t="s">
        <v>1729</v>
      </c>
      <c r="H368" s="32" t="s">
        <v>1727</v>
      </c>
      <c r="I368" s="59"/>
    </row>
    <row r="369" spans="1:9" ht="28.5">
      <c r="A369" s="32" t="s">
        <v>1730</v>
      </c>
      <c r="B369" s="32"/>
      <c r="C369" s="43" t="s">
        <v>1733</v>
      </c>
      <c r="D369" s="71">
        <v>364</v>
      </c>
      <c r="E369" s="76" t="s">
        <v>1730</v>
      </c>
      <c r="F369" s="32" t="s">
        <v>1732</v>
      </c>
      <c r="G369" s="112" t="s">
        <v>1733</v>
      </c>
      <c r="H369" s="32" t="s">
        <v>1731</v>
      </c>
      <c r="I369" s="59"/>
    </row>
    <row r="370" spans="1:9" ht="42.75">
      <c r="A370" s="32" t="s">
        <v>1734</v>
      </c>
      <c r="B370" s="32"/>
      <c r="C370" s="43" t="s">
        <v>1737</v>
      </c>
      <c r="D370" s="71">
        <v>365</v>
      </c>
      <c r="E370" s="76" t="s">
        <v>1734</v>
      </c>
      <c r="F370" s="32" t="s">
        <v>1736</v>
      </c>
      <c r="G370" s="112" t="s">
        <v>1737</v>
      </c>
      <c r="H370" s="32" t="s">
        <v>1735</v>
      </c>
      <c r="I370" s="59"/>
    </row>
    <row r="371" spans="1:9" ht="42.75">
      <c r="A371" s="32" t="s">
        <v>1738</v>
      </c>
      <c r="B371" s="32"/>
      <c r="C371" s="43" t="s">
        <v>1741</v>
      </c>
      <c r="D371" s="71">
        <v>366</v>
      </c>
      <c r="E371" s="76" t="s">
        <v>1738</v>
      </c>
      <c r="F371" s="32" t="s">
        <v>1740</v>
      </c>
      <c r="G371" s="112" t="s">
        <v>1741</v>
      </c>
      <c r="H371" s="32" t="s">
        <v>1739</v>
      </c>
      <c r="I371" s="59"/>
    </row>
    <row r="372" spans="1:9" ht="42.75">
      <c r="A372" s="32" t="s">
        <v>1742</v>
      </c>
      <c r="B372" s="32"/>
      <c r="C372" s="43" t="s">
        <v>1745</v>
      </c>
      <c r="D372" s="71">
        <v>367</v>
      </c>
      <c r="E372" s="76" t="s">
        <v>1742</v>
      </c>
      <c r="F372" s="32" t="s">
        <v>1744</v>
      </c>
      <c r="G372" s="112" t="s">
        <v>1745</v>
      </c>
      <c r="H372" s="32" t="s">
        <v>1743</v>
      </c>
      <c r="I372" s="59"/>
    </row>
    <row r="373" spans="1:9" ht="28.5">
      <c r="A373" s="32" t="s">
        <v>111</v>
      </c>
      <c r="B373" s="32"/>
      <c r="C373" s="43" t="s">
        <v>1748</v>
      </c>
      <c r="D373" s="71">
        <v>368</v>
      </c>
      <c r="E373" s="76" t="s">
        <v>111</v>
      </c>
      <c r="F373" s="32" t="s">
        <v>1747</v>
      </c>
      <c r="G373" s="112" t="s">
        <v>1748</v>
      </c>
      <c r="H373" s="32" t="s">
        <v>1746</v>
      </c>
      <c r="I373" s="59"/>
    </row>
    <row r="374" spans="1:9" ht="28.5">
      <c r="A374" s="32" t="s">
        <v>113</v>
      </c>
      <c r="B374" s="32"/>
      <c r="C374" s="43" t="s">
        <v>1751</v>
      </c>
      <c r="D374" s="71">
        <v>369</v>
      </c>
      <c r="E374" s="76" t="s">
        <v>113</v>
      </c>
      <c r="F374" s="32" t="s">
        <v>1750</v>
      </c>
      <c r="G374" s="112" t="s">
        <v>1751</v>
      </c>
      <c r="H374" s="32" t="s">
        <v>1749</v>
      </c>
      <c r="I374" s="59"/>
    </row>
    <row r="375" spans="1:9" ht="15">
      <c r="A375" s="32" t="s">
        <v>112</v>
      </c>
      <c r="B375" s="32"/>
      <c r="C375" s="43" t="s">
        <v>1754</v>
      </c>
      <c r="D375" s="71">
        <v>370</v>
      </c>
      <c r="E375" s="76" t="s">
        <v>112</v>
      </c>
      <c r="F375" s="32" t="s">
        <v>1753</v>
      </c>
      <c r="G375" s="112" t="s">
        <v>1754</v>
      </c>
      <c r="H375" s="32" t="s">
        <v>1752</v>
      </c>
      <c r="I375" s="59"/>
    </row>
    <row r="376" spans="1:9" ht="15">
      <c r="A376" s="32" t="s">
        <v>114</v>
      </c>
      <c r="B376" s="32"/>
      <c r="C376" s="43" t="s">
        <v>1757</v>
      </c>
      <c r="D376" s="71">
        <v>371</v>
      </c>
      <c r="E376" s="76" t="s">
        <v>114</v>
      </c>
      <c r="F376" s="32" t="s">
        <v>1756</v>
      </c>
      <c r="G376" s="112" t="s">
        <v>1757</v>
      </c>
      <c r="H376" s="32" t="s">
        <v>1755</v>
      </c>
      <c r="I376" s="59"/>
    </row>
    <row r="377" spans="1:9" ht="15">
      <c r="A377" s="32" t="s">
        <v>105</v>
      </c>
      <c r="B377" s="32"/>
      <c r="C377" s="43" t="s">
        <v>1760</v>
      </c>
      <c r="D377" s="71">
        <v>372</v>
      </c>
      <c r="E377" s="76" t="s">
        <v>105</v>
      </c>
      <c r="F377" s="32" t="s">
        <v>1759</v>
      </c>
      <c r="G377" s="112" t="s">
        <v>1760</v>
      </c>
      <c r="H377" s="32" t="s">
        <v>1758</v>
      </c>
      <c r="I377" s="59"/>
    </row>
    <row r="378" spans="1:9" ht="42.75">
      <c r="A378" s="32" t="s">
        <v>1761</v>
      </c>
      <c r="B378" s="32"/>
      <c r="C378" s="43" t="s">
        <v>1764</v>
      </c>
      <c r="D378" s="71">
        <v>373</v>
      </c>
      <c r="E378" s="76" t="s">
        <v>1761</v>
      </c>
      <c r="F378" s="32" t="s">
        <v>1763</v>
      </c>
      <c r="G378" s="112" t="s">
        <v>1764</v>
      </c>
      <c r="H378" s="32" t="s">
        <v>1762</v>
      </c>
      <c r="I378" s="59"/>
    </row>
    <row r="379" spans="1:9" ht="42.75">
      <c r="A379" s="32" t="s">
        <v>1765</v>
      </c>
      <c r="B379" s="32"/>
      <c r="C379" s="43" t="s">
        <v>1768</v>
      </c>
      <c r="D379" s="71">
        <v>374</v>
      </c>
      <c r="E379" s="76" t="s">
        <v>1765</v>
      </c>
      <c r="F379" s="32" t="s">
        <v>1767</v>
      </c>
      <c r="G379" s="112" t="s">
        <v>1768</v>
      </c>
      <c r="H379" s="32" t="s">
        <v>1766</v>
      </c>
      <c r="I379" s="59"/>
    </row>
    <row r="380" spans="1:9" ht="28.5">
      <c r="A380" s="32" t="s">
        <v>1769</v>
      </c>
      <c r="B380" s="32"/>
      <c r="C380" s="43" t="s">
        <v>1772</v>
      </c>
      <c r="D380" s="71">
        <v>375</v>
      </c>
      <c r="E380" s="76" t="s">
        <v>1769</v>
      </c>
      <c r="F380" s="32" t="s">
        <v>1771</v>
      </c>
      <c r="G380" s="112" t="s">
        <v>1772</v>
      </c>
      <c r="H380" s="32" t="s">
        <v>1770</v>
      </c>
      <c r="I380" s="59"/>
    </row>
    <row r="381" spans="1:9" ht="28.5">
      <c r="A381" s="32" t="s">
        <v>1773</v>
      </c>
      <c r="B381" s="32"/>
      <c r="C381" s="43" t="s">
        <v>1776</v>
      </c>
      <c r="D381" s="71">
        <v>376</v>
      </c>
      <c r="E381" s="76" t="s">
        <v>1773</v>
      </c>
      <c r="F381" s="32" t="s">
        <v>1775</v>
      </c>
      <c r="G381" s="112" t="s">
        <v>1776</v>
      </c>
      <c r="H381" s="32" t="s">
        <v>1774</v>
      </c>
      <c r="I381" s="59"/>
    </row>
    <row r="382" spans="1:9" ht="28.5">
      <c r="A382" s="32" t="s">
        <v>1777</v>
      </c>
      <c r="B382" s="32"/>
      <c r="C382" s="43" t="s">
        <v>1780</v>
      </c>
      <c r="D382" s="71">
        <v>377</v>
      </c>
      <c r="E382" s="76" t="s">
        <v>1777</v>
      </c>
      <c r="F382" s="32" t="s">
        <v>1779</v>
      </c>
      <c r="G382" s="112" t="s">
        <v>1780</v>
      </c>
      <c r="H382" s="32" t="s">
        <v>1778</v>
      </c>
      <c r="I382" s="59"/>
    </row>
    <row r="383" spans="1:9" ht="28.5">
      <c r="A383" s="32" t="s">
        <v>115</v>
      </c>
      <c r="B383" s="32"/>
      <c r="C383" s="43" t="s">
        <v>1783</v>
      </c>
      <c r="D383" s="71">
        <v>378</v>
      </c>
      <c r="E383" s="76" t="s">
        <v>115</v>
      </c>
      <c r="F383" s="32" t="s">
        <v>1782</v>
      </c>
      <c r="G383" s="112" t="s">
        <v>1783</v>
      </c>
      <c r="H383" s="32" t="s">
        <v>1781</v>
      </c>
      <c r="I383" s="59"/>
    </row>
    <row r="384" spans="1:9" ht="42.75">
      <c r="A384" s="32" t="s">
        <v>117</v>
      </c>
      <c r="B384" s="32"/>
      <c r="C384" s="43" t="s">
        <v>1786</v>
      </c>
      <c r="D384" s="71">
        <v>379</v>
      </c>
      <c r="E384" s="76" t="s">
        <v>117</v>
      </c>
      <c r="F384" s="32" t="s">
        <v>1785</v>
      </c>
      <c r="G384" s="112" t="s">
        <v>1786</v>
      </c>
      <c r="H384" s="32" t="s">
        <v>1784</v>
      </c>
      <c r="I384" s="59"/>
    </row>
    <row r="385" spans="1:9" ht="42.75">
      <c r="A385" s="32" t="s">
        <v>216</v>
      </c>
      <c r="B385" s="32"/>
      <c r="C385" s="43" t="s">
        <v>1789</v>
      </c>
      <c r="D385" s="71">
        <v>380</v>
      </c>
      <c r="E385" s="76" t="s">
        <v>216</v>
      </c>
      <c r="F385" s="32" t="s">
        <v>1788</v>
      </c>
      <c r="G385" s="112" t="s">
        <v>1789</v>
      </c>
      <c r="H385" s="32" t="s">
        <v>1787</v>
      </c>
      <c r="I385" s="59"/>
    </row>
    <row r="386" spans="1:9" ht="15">
      <c r="A386" s="32" t="s">
        <v>217</v>
      </c>
      <c r="B386" s="32"/>
      <c r="C386" s="43" t="s">
        <v>1792</v>
      </c>
      <c r="D386" s="71">
        <v>381</v>
      </c>
      <c r="E386" s="76" t="s">
        <v>217</v>
      </c>
      <c r="F386" s="32" t="s">
        <v>1791</v>
      </c>
      <c r="G386" s="112" t="s">
        <v>1792</v>
      </c>
      <c r="H386" s="32" t="s">
        <v>1790</v>
      </c>
      <c r="I386" s="59"/>
    </row>
    <row r="387" spans="1:9" ht="15">
      <c r="A387" s="32" t="s">
        <v>218</v>
      </c>
      <c r="B387" s="32"/>
      <c r="C387" s="43" t="s">
        <v>1795</v>
      </c>
      <c r="D387" s="71">
        <v>382</v>
      </c>
      <c r="E387" s="76" t="s">
        <v>218</v>
      </c>
      <c r="F387" s="32" t="s">
        <v>1794</v>
      </c>
      <c r="G387" s="112" t="s">
        <v>1795</v>
      </c>
      <c r="H387" s="32" t="s">
        <v>1793</v>
      </c>
      <c r="I387" s="59"/>
    </row>
    <row r="388" spans="1:9" ht="42.75">
      <c r="A388" s="32" t="s">
        <v>177</v>
      </c>
      <c r="B388" s="32"/>
      <c r="C388" s="43" t="s">
        <v>1798</v>
      </c>
      <c r="D388" s="71">
        <v>383</v>
      </c>
      <c r="E388" s="76" t="s">
        <v>177</v>
      </c>
      <c r="F388" s="32" t="s">
        <v>1797</v>
      </c>
      <c r="G388" s="112" t="s">
        <v>1798</v>
      </c>
      <c r="H388" s="32" t="s">
        <v>1796</v>
      </c>
      <c r="I388" s="59"/>
    </row>
    <row r="389" spans="1:9" ht="15">
      <c r="A389" s="32" t="s">
        <v>167</v>
      </c>
      <c r="B389" s="32"/>
      <c r="C389" s="43" t="s">
        <v>1801</v>
      </c>
      <c r="D389" s="71">
        <v>384</v>
      </c>
      <c r="E389" s="76" t="s">
        <v>167</v>
      </c>
      <c r="F389" s="32" t="s">
        <v>1800</v>
      </c>
      <c r="G389" s="112" t="s">
        <v>1801</v>
      </c>
      <c r="H389" s="32" t="s">
        <v>1799</v>
      </c>
      <c r="I389" s="59"/>
    </row>
    <row r="390" spans="1:9" ht="28.5">
      <c r="A390" s="32" t="s">
        <v>174</v>
      </c>
      <c r="B390" s="32"/>
      <c r="C390" s="43" t="s">
        <v>1804</v>
      </c>
      <c r="D390" s="71">
        <v>385</v>
      </c>
      <c r="E390" s="76" t="s">
        <v>174</v>
      </c>
      <c r="F390" s="32" t="s">
        <v>1803</v>
      </c>
      <c r="G390" s="112" t="s">
        <v>1804</v>
      </c>
      <c r="H390" s="32" t="s">
        <v>1802</v>
      </c>
      <c r="I390" s="59"/>
    </row>
    <row r="391" spans="1:9" ht="42.75">
      <c r="A391" s="32" t="s">
        <v>1805</v>
      </c>
      <c r="B391" s="32"/>
      <c r="C391" s="43" t="s">
        <v>1807</v>
      </c>
      <c r="D391" s="71">
        <v>386</v>
      </c>
      <c r="E391" s="76" t="s">
        <v>1805</v>
      </c>
      <c r="F391" s="32" t="s">
        <v>455</v>
      </c>
      <c r="G391" s="112" t="s">
        <v>1807</v>
      </c>
      <c r="H391" s="32" t="s">
        <v>1806</v>
      </c>
      <c r="I391" s="59"/>
    </row>
    <row r="392" spans="1:9" ht="42.75">
      <c r="A392" s="32" t="s">
        <v>1808</v>
      </c>
      <c r="B392" s="32"/>
      <c r="C392" s="43" t="s">
        <v>1811</v>
      </c>
      <c r="D392" s="71">
        <v>387</v>
      </c>
      <c r="E392" s="76" t="s">
        <v>1808</v>
      </c>
      <c r="F392" s="32" t="s">
        <v>1810</v>
      </c>
      <c r="G392" s="112" t="s">
        <v>1811</v>
      </c>
      <c r="H392" s="32" t="s">
        <v>1809</v>
      </c>
      <c r="I392" s="59"/>
    </row>
    <row r="393" spans="1:9" ht="42.75">
      <c r="A393" s="32" t="s">
        <v>1812</v>
      </c>
      <c r="B393" s="32"/>
      <c r="C393" s="43" t="s">
        <v>1814</v>
      </c>
      <c r="D393" s="71">
        <v>388</v>
      </c>
      <c r="E393" s="76" t="s">
        <v>1812</v>
      </c>
      <c r="F393" s="32" t="s">
        <v>1813</v>
      </c>
      <c r="G393" s="112" t="s">
        <v>1814</v>
      </c>
      <c r="H393" s="32" t="s">
        <v>1314</v>
      </c>
      <c r="I393" s="59"/>
    </row>
    <row r="394" spans="1:9" ht="42.75">
      <c r="A394" s="32" t="s">
        <v>1815</v>
      </c>
      <c r="B394" s="32"/>
      <c r="C394" s="43" t="s">
        <v>1818</v>
      </c>
      <c r="D394" s="71">
        <v>389</v>
      </c>
      <c r="E394" s="76" t="s">
        <v>1815</v>
      </c>
      <c r="F394" s="32" t="s">
        <v>1817</v>
      </c>
      <c r="G394" s="112" t="s">
        <v>1818</v>
      </c>
      <c r="H394" s="32" t="s">
        <v>1816</v>
      </c>
      <c r="I394" s="59"/>
    </row>
    <row r="395" spans="1:9" ht="42.75">
      <c r="A395" s="32" t="s">
        <v>1819</v>
      </c>
      <c r="B395" s="32"/>
      <c r="C395" s="43" t="s">
        <v>1822</v>
      </c>
      <c r="D395" s="71">
        <v>390</v>
      </c>
      <c r="E395" s="76" t="s">
        <v>1819</v>
      </c>
      <c r="F395" s="32" t="s">
        <v>1821</v>
      </c>
      <c r="G395" s="112" t="s">
        <v>1822</v>
      </c>
      <c r="H395" s="32" t="s">
        <v>1820</v>
      </c>
      <c r="I395" s="59"/>
    </row>
    <row r="396" spans="1:9" ht="57">
      <c r="A396" s="32" t="s">
        <v>1823</v>
      </c>
      <c r="B396" s="32"/>
      <c r="C396" s="43" t="s">
        <v>1826</v>
      </c>
      <c r="D396" s="71">
        <v>391</v>
      </c>
      <c r="E396" s="76" t="s">
        <v>1823</v>
      </c>
      <c r="F396" s="32" t="s">
        <v>1825</v>
      </c>
      <c r="G396" s="112" t="s">
        <v>1826</v>
      </c>
      <c r="H396" s="32" t="s">
        <v>1824</v>
      </c>
      <c r="I396" s="59"/>
    </row>
    <row r="397" spans="1:9" ht="15">
      <c r="A397" s="32" t="s">
        <v>1827</v>
      </c>
      <c r="B397" s="32"/>
      <c r="C397" s="43" t="s">
        <v>3676</v>
      </c>
      <c r="D397" s="71">
        <v>392</v>
      </c>
      <c r="E397" s="78" t="s">
        <v>1827</v>
      </c>
      <c r="F397" s="32" t="s">
        <v>3589</v>
      </c>
      <c r="G397" s="112" t="s">
        <v>3676</v>
      </c>
      <c r="H397" s="32"/>
      <c r="I397" s="79"/>
    </row>
    <row r="398" spans="1:9" ht="15">
      <c r="A398" s="32" t="s">
        <v>1828</v>
      </c>
      <c r="B398" s="32"/>
      <c r="C398" s="43" t="s">
        <v>3677</v>
      </c>
      <c r="D398" s="71">
        <v>393</v>
      </c>
      <c r="E398" s="78" t="s">
        <v>1828</v>
      </c>
      <c r="F398" s="32" t="s">
        <v>3590</v>
      </c>
      <c r="G398" s="112" t="s">
        <v>3677</v>
      </c>
      <c r="H398" s="32"/>
      <c r="I398" s="79"/>
    </row>
    <row r="399" spans="1:9" ht="99.75">
      <c r="A399" s="32" t="s">
        <v>1829</v>
      </c>
      <c r="B399" s="32"/>
      <c r="C399" s="43" t="s">
        <v>3703</v>
      </c>
      <c r="D399" s="77">
        <v>394</v>
      </c>
      <c r="E399" s="76" t="s">
        <v>1830</v>
      </c>
      <c r="F399" s="32" t="s">
        <v>3580</v>
      </c>
      <c r="G399" s="112" t="s">
        <v>3703</v>
      </c>
      <c r="H399" s="32"/>
      <c r="I399" s="79"/>
    </row>
    <row r="400" spans="1:9" ht="15">
      <c r="A400" s="32" t="s">
        <v>3536</v>
      </c>
      <c r="B400" s="32" t="s">
        <v>729</v>
      </c>
      <c r="C400" s="43" t="s">
        <v>3678</v>
      </c>
      <c r="D400" s="77">
        <v>395</v>
      </c>
      <c r="E400" s="78" t="s">
        <v>3536</v>
      </c>
      <c r="F400" s="32" t="s">
        <v>3591</v>
      </c>
      <c r="G400" s="112" t="s">
        <v>3678</v>
      </c>
      <c r="H400" s="32"/>
      <c r="I400" s="79"/>
    </row>
    <row r="401" spans="1:9" ht="15">
      <c r="A401" s="32" t="s">
        <v>3564</v>
      </c>
      <c r="B401" s="32" t="s">
        <v>3566</v>
      </c>
      <c r="C401" s="43" t="s">
        <v>3679</v>
      </c>
      <c r="D401" s="71">
        <v>396</v>
      </c>
      <c r="E401" s="76" t="s">
        <v>3564</v>
      </c>
      <c r="F401" s="32" t="s">
        <v>3592</v>
      </c>
      <c r="G401" s="112" t="s">
        <v>3679</v>
      </c>
      <c r="H401" s="32"/>
      <c r="I401" s="59"/>
    </row>
    <row r="402" spans="1:9" ht="15">
      <c r="A402" s="32" t="s">
        <v>3565</v>
      </c>
      <c r="B402" s="32" t="s">
        <v>3566</v>
      </c>
      <c r="C402" s="43" t="s">
        <v>3704</v>
      </c>
      <c r="D402" s="71">
        <v>397</v>
      </c>
      <c r="E402" s="76" t="s">
        <v>3565</v>
      </c>
      <c r="F402" s="32" t="s">
        <v>3593</v>
      </c>
      <c r="G402" s="112" t="s">
        <v>3704</v>
      </c>
      <c r="H402" s="32"/>
      <c r="I402" s="59"/>
    </row>
    <row r="403" spans="1:9" ht="15">
      <c r="A403" s="32" t="s">
        <v>3472</v>
      </c>
      <c r="B403" s="32" t="s">
        <v>3566</v>
      </c>
      <c r="C403" s="43" t="s">
        <v>3672</v>
      </c>
      <c r="D403" s="71">
        <v>398</v>
      </c>
      <c r="E403" s="76" t="s">
        <v>3472</v>
      </c>
      <c r="F403" s="32" t="s">
        <v>3594</v>
      </c>
      <c r="G403" s="112" t="s">
        <v>3672</v>
      </c>
      <c r="H403" s="32"/>
      <c r="I403" s="59"/>
    </row>
    <row r="404" spans="1:9" ht="99.75">
      <c r="A404" s="32" t="s">
        <v>3569</v>
      </c>
      <c r="B404" s="32" t="s">
        <v>3568</v>
      </c>
      <c r="C404" s="43" t="s">
        <v>3703</v>
      </c>
      <c r="D404" s="71">
        <v>399</v>
      </c>
      <c r="E404" s="76" t="s">
        <v>1830</v>
      </c>
      <c r="F404" s="32" t="s">
        <v>3580</v>
      </c>
      <c r="G404" s="112" t="s">
        <v>3703</v>
      </c>
      <c r="H404" s="32"/>
      <c r="I404" s="59"/>
    </row>
    <row r="405" spans="1:9" ht="42.75">
      <c r="A405" s="32" t="s">
        <v>3483</v>
      </c>
      <c r="B405" s="32" t="s">
        <v>3568</v>
      </c>
      <c r="C405" s="43" t="s">
        <v>3680</v>
      </c>
      <c r="D405" s="71">
        <v>400</v>
      </c>
      <c r="E405" s="76" t="s">
        <v>3483</v>
      </c>
      <c r="F405" s="32" t="s">
        <v>3581</v>
      </c>
      <c r="G405" s="112" t="s">
        <v>3680</v>
      </c>
      <c r="H405" s="32"/>
      <c r="I405" s="59"/>
    </row>
    <row r="406" spans="1:9" ht="15">
      <c r="A406" s="32" t="s">
        <v>3484</v>
      </c>
      <c r="B406" s="32" t="s">
        <v>3568</v>
      </c>
      <c r="C406" s="43" t="s">
        <v>3705</v>
      </c>
      <c r="D406" s="71">
        <v>401</v>
      </c>
      <c r="E406" s="76" t="s">
        <v>3484</v>
      </c>
      <c r="F406" s="32" t="s">
        <v>3595</v>
      </c>
      <c r="G406" s="112" t="s">
        <v>3705</v>
      </c>
      <c r="H406" s="32"/>
      <c r="I406" s="59"/>
    </row>
    <row r="407" spans="1:9" ht="15">
      <c r="A407" s="32" t="s">
        <v>3485</v>
      </c>
      <c r="B407" s="32" t="s">
        <v>3568</v>
      </c>
      <c r="C407" s="43" t="s">
        <v>3706</v>
      </c>
      <c r="D407" s="71">
        <v>402</v>
      </c>
      <c r="E407" s="76" t="s">
        <v>3485</v>
      </c>
      <c r="F407" s="32" t="s">
        <v>3596</v>
      </c>
      <c r="G407" s="112" t="s">
        <v>3706</v>
      </c>
      <c r="H407" s="32"/>
      <c r="I407" s="59"/>
    </row>
    <row r="408" spans="1:9" ht="28.5">
      <c r="A408" s="32" t="s">
        <v>3567</v>
      </c>
      <c r="B408" s="32" t="s">
        <v>3568</v>
      </c>
      <c r="C408" s="43" t="s">
        <v>3707</v>
      </c>
      <c r="D408" s="71">
        <v>403</v>
      </c>
      <c r="E408" s="76" t="s">
        <v>3567</v>
      </c>
      <c r="F408" s="32" t="s">
        <v>3597</v>
      </c>
      <c r="G408" s="112" t="s">
        <v>3707</v>
      </c>
      <c r="H408" s="32"/>
      <c r="I408" s="59"/>
    </row>
    <row r="409" spans="1:9" ht="15">
      <c r="A409" s="32" t="s">
        <v>3482</v>
      </c>
      <c r="B409" s="32" t="s">
        <v>3568</v>
      </c>
      <c r="C409" s="43" t="s">
        <v>3708</v>
      </c>
      <c r="D409" s="71">
        <v>404</v>
      </c>
      <c r="E409" s="76" t="s">
        <v>3482</v>
      </c>
      <c r="F409" s="32" t="s">
        <v>3598</v>
      </c>
      <c r="G409" s="112" t="s">
        <v>3708</v>
      </c>
      <c r="H409" s="32"/>
      <c r="I409" s="59"/>
    </row>
    <row r="410" spans="1:9" ht="28.5">
      <c r="A410" s="32" t="s">
        <v>3487</v>
      </c>
      <c r="B410" s="32" t="s">
        <v>3568</v>
      </c>
      <c r="C410" s="43" t="s">
        <v>3709</v>
      </c>
      <c r="D410" s="71">
        <v>405</v>
      </c>
      <c r="E410" s="76" t="s">
        <v>3487</v>
      </c>
      <c r="F410" s="32" t="s">
        <v>3582</v>
      </c>
      <c r="G410" s="112" t="s">
        <v>3709</v>
      </c>
      <c r="H410" s="32"/>
      <c r="I410" s="59"/>
    </row>
    <row r="411" spans="1:9" ht="15">
      <c r="A411" s="32" t="s">
        <v>3488</v>
      </c>
      <c r="B411" s="32" t="s">
        <v>3568</v>
      </c>
      <c r="C411" s="43" t="s">
        <v>3681</v>
      </c>
      <c r="D411" s="71">
        <v>406</v>
      </c>
      <c r="E411" s="78" t="s">
        <v>3488</v>
      </c>
      <c r="F411" s="32" t="s">
        <v>3599</v>
      </c>
      <c r="G411" s="112" t="s">
        <v>3681</v>
      </c>
      <c r="H411" s="32"/>
      <c r="I411" s="79"/>
    </row>
    <row r="412" spans="1:9" ht="15">
      <c r="A412" s="32" t="s">
        <v>3491</v>
      </c>
      <c r="B412" s="32" t="s">
        <v>3568</v>
      </c>
      <c r="C412" s="43" t="s">
        <v>1510</v>
      </c>
      <c r="D412" s="71">
        <v>407</v>
      </c>
      <c r="E412" s="78" t="s">
        <v>3491</v>
      </c>
      <c r="F412" s="32" t="s">
        <v>3600</v>
      </c>
      <c r="G412" s="112" t="s">
        <v>1510</v>
      </c>
      <c r="H412" s="32"/>
      <c r="I412" s="79"/>
    </row>
    <row r="413" spans="1:9" ht="15">
      <c r="A413" s="32" t="s">
        <v>3470</v>
      </c>
      <c r="B413" s="32" t="s">
        <v>3568</v>
      </c>
      <c r="C413" s="43" t="s">
        <v>553</v>
      </c>
      <c r="D413" s="71">
        <v>408</v>
      </c>
      <c r="E413" s="78" t="s">
        <v>3470</v>
      </c>
      <c r="F413" s="32" t="s">
        <v>3601</v>
      </c>
      <c r="G413" s="112" t="s">
        <v>553</v>
      </c>
      <c r="H413" s="32"/>
      <c r="I413" s="79"/>
    </row>
    <row r="414" spans="1:9" ht="15">
      <c r="A414" s="32" t="s">
        <v>3490</v>
      </c>
      <c r="B414" s="32" t="s">
        <v>3568</v>
      </c>
      <c r="C414" s="43" t="s">
        <v>3682</v>
      </c>
      <c r="D414" s="71">
        <v>409</v>
      </c>
      <c r="E414" s="78" t="s">
        <v>3490</v>
      </c>
      <c r="F414" s="32" t="s">
        <v>3602</v>
      </c>
      <c r="G414" s="112" t="s">
        <v>3682</v>
      </c>
      <c r="H414" s="32"/>
      <c r="I414" s="79"/>
    </row>
    <row r="415" spans="1:9" ht="228">
      <c r="A415" s="32" t="s">
        <v>3571</v>
      </c>
      <c r="B415" s="32" t="s">
        <v>3568</v>
      </c>
      <c r="C415" s="43" t="s">
        <v>3710</v>
      </c>
      <c r="D415" s="71">
        <v>410</v>
      </c>
      <c r="E415" s="76" t="s">
        <v>3570</v>
      </c>
      <c r="F415" s="32" t="s">
        <v>3583</v>
      </c>
      <c r="G415" s="112" t="s">
        <v>3710</v>
      </c>
      <c r="H415" s="32"/>
      <c r="I415" s="59"/>
    </row>
    <row r="416" spans="1:9" ht="15">
      <c r="A416" s="32" t="s">
        <v>3492</v>
      </c>
      <c r="B416" s="32" t="s">
        <v>3568</v>
      </c>
      <c r="C416" s="43" t="s">
        <v>3711</v>
      </c>
      <c r="D416" s="71">
        <v>411</v>
      </c>
      <c r="E416" s="76" t="s">
        <v>3492</v>
      </c>
      <c r="F416" s="32" t="s">
        <v>3584</v>
      </c>
      <c r="G416" s="112" t="s">
        <v>3711</v>
      </c>
      <c r="H416" s="32"/>
      <c r="I416" s="59"/>
    </row>
    <row r="417" spans="1:9" ht="15">
      <c r="A417" s="32" t="s">
        <v>3493</v>
      </c>
      <c r="B417" s="32" t="s">
        <v>3568</v>
      </c>
      <c r="C417" s="43" t="s">
        <v>3712</v>
      </c>
      <c r="D417" s="71">
        <v>412</v>
      </c>
      <c r="E417" s="76" t="s">
        <v>3493</v>
      </c>
      <c r="F417" s="32" t="s">
        <v>3603</v>
      </c>
      <c r="G417" s="112" t="s">
        <v>3712</v>
      </c>
      <c r="H417" s="32"/>
      <c r="I417" s="59"/>
    </row>
    <row r="418" spans="1:9" ht="15">
      <c r="A418" s="32" t="s">
        <v>3494</v>
      </c>
      <c r="B418" s="32" t="s">
        <v>3568</v>
      </c>
      <c r="C418" s="43" t="s">
        <v>3713</v>
      </c>
      <c r="D418" s="71">
        <v>413</v>
      </c>
      <c r="E418" s="76" t="s">
        <v>3494</v>
      </c>
      <c r="F418" s="32" t="s">
        <v>3604</v>
      </c>
      <c r="G418" s="112" t="s">
        <v>3713</v>
      </c>
      <c r="H418" s="32"/>
      <c r="I418" s="59"/>
    </row>
    <row r="419" spans="1:9" ht="15">
      <c r="A419" s="32" t="s">
        <v>3495</v>
      </c>
      <c r="B419" s="32" t="s">
        <v>3568</v>
      </c>
      <c r="C419" s="43" t="s">
        <v>3714</v>
      </c>
      <c r="D419" s="71">
        <v>414</v>
      </c>
      <c r="E419" s="76" t="s">
        <v>3495</v>
      </c>
      <c r="F419" s="32" t="s">
        <v>3605</v>
      </c>
      <c r="G419" s="112" t="s">
        <v>3714</v>
      </c>
      <c r="H419" s="32"/>
      <c r="I419" s="59"/>
    </row>
    <row r="420" spans="1:9" ht="28.5">
      <c r="A420" s="32" t="s">
        <v>3496</v>
      </c>
      <c r="B420" s="32" t="s">
        <v>3568</v>
      </c>
      <c r="C420" s="43" t="s">
        <v>3715</v>
      </c>
      <c r="D420" s="71">
        <v>415</v>
      </c>
      <c r="E420" s="76" t="s">
        <v>3496</v>
      </c>
      <c r="F420" s="32" t="s">
        <v>3606</v>
      </c>
      <c r="G420" s="112" t="s">
        <v>3715</v>
      </c>
      <c r="H420" s="32"/>
      <c r="I420" s="59"/>
    </row>
    <row r="421" spans="1:9" ht="15">
      <c r="A421" s="32" t="s">
        <v>3501</v>
      </c>
      <c r="B421" s="32" t="s">
        <v>3568</v>
      </c>
      <c r="C421" s="43" t="s">
        <v>3716</v>
      </c>
      <c r="D421" s="71">
        <v>416</v>
      </c>
      <c r="E421" s="76" t="s">
        <v>3501</v>
      </c>
      <c r="F421" s="32" t="s">
        <v>3585</v>
      </c>
      <c r="G421" s="112" t="s">
        <v>3716</v>
      </c>
      <c r="H421" s="32"/>
      <c r="I421" s="59"/>
    </row>
    <row r="422" spans="1:9" ht="15">
      <c r="A422" s="32" t="s">
        <v>3489</v>
      </c>
      <c r="B422" s="32" t="s">
        <v>3568</v>
      </c>
      <c r="C422" s="43" t="s">
        <v>3683</v>
      </c>
      <c r="D422" s="71">
        <v>417</v>
      </c>
      <c r="E422" s="76" t="s">
        <v>3489</v>
      </c>
      <c r="F422" s="32" t="s">
        <v>3607</v>
      </c>
      <c r="G422" s="112" t="s">
        <v>3683</v>
      </c>
      <c r="H422" s="32"/>
      <c r="I422" s="59"/>
    </row>
    <row r="423" spans="1:9" ht="15">
      <c r="A423" s="32" t="s">
        <v>3500</v>
      </c>
      <c r="B423" s="32" t="s">
        <v>3568</v>
      </c>
      <c r="C423" s="43" t="s">
        <v>3684</v>
      </c>
      <c r="D423" s="71">
        <v>418</v>
      </c>
      <c r="E423" s="76" t="s">
        <v>3500</v>
      </c>
      <c r="F423" s="32" t="s">
        <v>3608</v>
      </c>
      <c r="G423" s="112" t="s">
        <v>3684</v>
      </c>
      <c r="H423" s="32"/>
      <c r="I423" s="59"/>
    </row>
    <row r="424" spans="1:9" ht="15">
      <c r="A424" s="32" t="s">
        <v>3502</v>
      </c>
      <c r="B424" s="32" t="s">
        <v>3568</v>
      </c>
      <c r="C424" s="43" t="s">
        <v>3717</v>
      </c>
      <c r="D424" s="71">
        <v>419</v>
      </c>
      <c r="E424" s="76" t="s">
        <v>3502</v>
      </c>
      <c r="F424" s="32" t="s">
        <v>3502</v>
      </c>
      <c r="G424" s="112" t="s">
        <v>3717</v>
      </c>
      <c r="H424" s="32"/>
      <c r="I424" s="59"/>
    </row>
    <row r="425" spans="1:9" ht="15">
      <c r="A425" s="32" t="s">
        <v>3504</v>
      </c>
      <c r="B425" s="32" t="s">
        <v>3568</v>
      </c>
      <c r="C425" s="43" t="s">
        <v>3718</v>
      </c>
      <c r="D425" s="71">
        <v>420</v>
      </c>
      <c r="E425" s="76" t="s">
        <v>3504</v>
      </c>
      <c r="F425" s="32" t="s">
        <v>3609</v>
      </c>
      <c r="G425" s="112" t="s">
        <v>3718</v>
      </c>
      <c r="H425" s="32"/>
      <c r="I425" s="59"/>
    </row>
    <row r="426" spans="1:9" ht="15">
      <c r="A426" s="32" t="s">
        <v>3503</v>
      </c>
      <c r="B426" s="32" t="s">
        <v>3568</v>
      </c>
      <c r="C426" s="43" t="s">
        <v>3685</v>
      </c>
      <c r="D426" s="71">
        <v>421</v>
      </c>
      <c r="E426" s="76" t="s">
        <v>3503</v>
      </c>
      <c r="F426" s="32" t="s">
        <v>3610</v>
      </c>
      <c r="G426" s="112" t="s">
        <v>3685</v>
      </c>
      <c r="H426" s="32"/>
      <c r="I426" s="59"/>
    </row>
    <row r="427" spans="1:9" ht="15">
      <c r="A427" s="32" t="s">
        <v>3505</v>
      </c>
      <c r="B427" s="32" t="s">
        <v>3568</v>
      </c>
      <c r="C427" s="43" t="s">
        <v>3719</v>
      </c>
      <c r="D427" s="71">
        <v>422</v>
      </c>
      <c r="E427" s="76" t="s">
        <v>3505</v>
      </c>
      <c r="F427" s="32" t="s">
        <v>3505</v>
      </c>
      <c r="G427" s="112" t="s">
        <v>3719</v>
      </c>
      <c r="H427" s="32"/>
      <c r="I427" s="59"/>
    </row>
    <row r="428" spans="1:9" ht="15">
      <c r="A428" s="32" t="s">
        <v>3506</v>
      </c>
      <c r="B428" s="32" t="s">
        <v>3568</v>
      </c>
      <c r="C428" s="43" t="s">
        <v>3686</v>
      </c>
      <c r="D428" s="71">
        <v>423</v>
      </c>
      <c r="E428" s="76" t="s">
        <v>3506</v>
      </c>
      <c r="F428" s="32" t="s">
        <v>3611</v>
      </c>
      <c r="G428" s="112" t="s">
        <v>3686</v>
      </c>
      <c r="H428" s="32"/>
      <c r="I428" s="59"/>
    </row>
    <row r="429" spans="1:9" ht="15">
      <c r="A429" s="32" t="s">
        <v>3507</v>
      </c>
      <c r="B429" s="32" t="s">
        <v>3568</v>
      </c>
      <c r="C429" s="43" t="s">
        <v>3687</v>
      </c>
      <c r="D429" s="71">
        <v>424</v>
      </c>
      <c r="E429" s="76" t="s">
        <v>3507</v>
      </c>
      <c r="F429" s="32" t="s">
        <v>3612</v>
      </c>
      <c r="G429" s="112" t="s">
        <v>3687</v>
      </c>
      <c r="H429" s="32"/>
      <c r="I429" s="59"/>
    </row>
    <row r="430" spans="1:9" ht="15">
      <c r="A430" s="32" t="s">
        <v>3508</v>
      </c>
      <c r="B430" s="32" t="s">
        <v>3568</v>
      </c>
      <c r="C430" s="43" t="s">
        <v>3720</v>
      </c>
      <c r="D430" s="71">
        <v>425</v>
      </c>
      <c r="E430" s="76" t="s">
        <v>3508</v>
      </c>
      <c r="F430" s="32" t="s">
        <v>3613</v>
      </c>
      <c r="G430" s="112" t="s">
        <v>3720</v>
      </c>
      <c r="H430" s="32"/>
      <c r="I430" s="59"/>
    </row>
    <row r="431" spans="1:9" ht="15">
      <c r="A431" s="32" t="s">
        <v>3509</v>
      </c>
      <c r="B431" s="32" t="s">
        <v>3568</v>
      </c>
      <c r="C431" s="43" t="s">
        <v>3688</v>
      </c>
      <c r="D431" s="71">
        <v>426</v>
      </c>
      <c r="E431" s="76" t="s">
        <v>3509</v>
      </c>
      <c r="F431" s="32" t="s">
        <v>3614</v>
      </c>
      <c r="G431" s="112" t="s">
        <v>3688</v>
      </c>
      <c r="H431" s="32"/>
      <c r="I431" s="59"/>
    </row>
    <row r="432" spans="1:9" ht="15">
      <c r="A432" s="32" t="s">
        <v>3510</v>
      </c>
      <c r="B432" s="32" t="s">
        <v>3568</v>
      </c>
      <c r="C432" s="43" t="s">
        <v>3689</v>
      </c>
      <c r="D432" s="71">
        <v>427</v>
      </c>
      <c r="E432" s="76" t="s">
        <v>3510</v>
      </c>
      <c r="F432" s="32" t="s">
        <v>3615</v>
      </c>
      <c r="G432" s="112" t="s">
        <v>3689</v>
      </c>
      <c r="H432" s="32"/>
      <c r="I432" s="59"/>
    </row>
    <row r="433" spans="1:9" ht="15">
      <c r="A433" s="32" t="s">
        <v>3511</v>
      </c>
      <c r="B433" s="32" t="s">
        <v>3568</v>
      </c>
      <c r="C433" s="43" t="s">
        <v>3721</v>
      </c>
      <c r="D433" s="71">
        <v>428</v>
      </c>
      <c r="E433" s="76" t="s">
        <v>3511</v>
      </c>
      <c r="F433" s="32" t="s">
        <v>3616</v>
      </c>
      <c r="G433" s="112" t="s">
        <v>3721</v>
      </c>
      <c r="H433" s="32"/>
      <c r="I433" s="59"/>
    </row>
    <row r="434" spans="1:9" ht="15">
      <c r="A434" s="32" t="s">
        <v>3512</v>
      </c>
      <c r="B434" s="32" t="s">
        <v>3568</v>
      </c>
      <c r="C434" s="43" t="s">
        <v>3690</v>
      </c>
      <c r="D434" s="71">
        <v>429</v>
      </c>
      <c r="E434" s="76" t="s">
        <v>3512</v>
      </c>
      <c r="F434" s="32" t="s">
        <v>3617</v>
      </c>
      <c r="G434" s="112" t="s">
        <v>3690</v>
      </c>
      <c r="H434" s="32"/>
      <c r="I434" s="59"/>
    </row>
    <row r="435" spans="1:9" ht="15">
      <c r="A435" s="32" t="s">
        <v>3513</v>
      </c>
      <c r="B435" s="32" t="s">
        <v>3568</v>
      </c>
      <c r="C435" s="43" t="s">
        <v>3691</v>
      </c>
      <c r="D435" s="71">
        <v>430</v>
      </c>
      <c r="E435" s="76" t="s">
        <v>3513</v>
      </c>
      <c r="F435" s="32" t="s">
        <v>3618</v>
      </c>
      <c r="G435" s="112" t="s">
        <v>3691</v>
      </c>
      <c r="H435" s="32"/>
      <c r="I435" s="59"/>
    </row>
    <row r="436" spans="1:9" ht="15">
      <c r="A436" s="32" t="s">
        <v>3514</v>
      </c>
      <c r="B436" s="32" t="s">
        <v>3568</v>
      </c>
      <c r="C436" s="43" t="s">
        <v>3692</v>
      </c>
      <c r="D436" s="71">
        <v>431</v>
      </c>
      <c r="E436" s="76" t="s">
        <v>3514</v>
      </c>
      <c r="F436" s="32" t="s">
        <v>3619</v>
      </c>
      <c r="G436" s="112" t="s">
        <v>3692</v>
      </c>
      <c r="H436" s="32"/>
      <c r="I436" s="59"/>
    </row>
    <row r="437" spans="1:9" ht="15">
      <c r="A437" s="32" t="s">
        <v>3515</v>
      </c>
      <c r="B437" s="32" t="s">
        <v>3568</v>
      </c>
      <c r="C437" s="43" t="s">
        <v>3693</v>
      </c>
      <c r="D437" s="71">
        <v>432</v>
      </c>
      <c r="E437" s="76" t="s">
        <v>3515</v>
      </c>
      <c r="F437" s="32" t="s">
        <v>3620</v>
      </c>
      <c r="G437" s="112" t="s">
        <v>3693</v>
      </c>
      <c r="H437" s="32"/>
      <c r="I437" s="59"/>
    </row>
    <row r="438" spans="1:9" ht="15">
      <c r="A438" s="32" t="s">
        <v>3506</v>
      </c>
      <c r="B438" s="32" t="s">
        <v>3568</v>
      </c>
      <c r="C438" s="43" t="s">
        <v>3686</v>
      </c>
      <c r="D438" s="71">
        <v>433</v>
      </c>
      <c r="E438" s="76" t="s">
        <v>3506</v>
      </c>
      <c r="F438" s="32" t="s">
        <v>3611</v>
      </c>
      <c r="G438" s="112" t="s">
        <v>3686</v>
      </c>
      <c r="H438" s="32"/>
      <c r="I438" s="59"/>
    </row>
    <row r="439" spans="1:9" ht="15">
      <c r="A439" s="32" t="s">
        <v>3516</v>
      </c>
      <c r="B439" s="32" t="s">
        <v>3568</v>
      </c>
      <c r="C439" s="43" t="s">
        <v>3694</v>
      </c>
      <c r="D439" s="71">
        <v>434</v>
      </c>
      <c r="E439" s="76" t="s">
        <v>3516</v>
      </c>
      <c r="F439" s="32" t="s">
        <v>3621</v>
      </c>
      <c r="G439" s="112" t="s">
        <v>3694</v>
      </c>
      <c r="H439" s="32"/>
      <c r="I439" s="59"/>
    </row>
    <row r="440" spans="1:9" ht="15">
      <c r="A440" s="32" t="s">
        <v>3517</v>
      </c>
      <c r="B440" s="32" t="s">
        <v>3568</v>
      </c>
      <c r="C440" s="43" t="s">
        <v>3722</v>
      </c>
      <c r="D440" s="71">
        <v>435</v>
      </c>
      <c r="E440" s="76" t="s">
        <v>3517</v>
      </c>
      <c r="F440" s="32" t="s">
        <v>3622</v>
      </c>
      <c r="G440" s="112" t="s">
        <v>3722</v>
      </c>
      <c r="H440" s="32"/>
      <c r="I440" s="59"/>
    </row>
    <row r="441" spans="1:9" ht="15">
      <c r="A441" s="32" t="s">
        <v>3518</v>
      </c>
      <c r="B441" s="32" t="s">
        <v>3568</v>
      </c>
      <c r="C441" s="43" t="s">
        <v>3695</v>
      </c>
      <c r="D441" s="71">
        <v>436</v>
      </c>
      <c r="E441" s="76" t="s">
        <v>3518</v>
      </c>
      <c r="F441" s="32" t="s">
        <v>3623</v>
      </c>
      <c r="G441" s="112" t="s">
        <v>3695</v>
      </c>
      <c r="H441" s="32"/>
      <c r="I441" s="59"/>
    </row>
    <row r="442" spans="1:9" ht="15">
      <c r="A442" s="32" t="s">
        <v>3520</v>
      </c>
      <c r="B442" s="32" t="s">
        <v>3568</v>
      </c>
      <c r="C442" s="43" t="s">
        <v>3696</v>
      </c>
      <c r="D442" s="71">
        <v>437</v>
      </c>
      <c r="E442" s="76" t="s">
        <v>3520</v>
      </c>
      <c r="F442" s="32" t="s">
        <v>3624</v>
      </c>
      <c r="G442" s="112" t="s">
        <v>3696</v>
      </c>
      <c r="H442" s="32"/>
      <c r="I442" s="59"/>
    </row>
    <row r="443" spans="1:9" ht="15">
      <c r="A443" s="32" t="s">
        <v>3521</v>
      </c>
      <c r="B443" s="32" t="s">
        <v>3568</v>
      </c>
      <c r="C443" s="43" t="s">
        <v>3697</v>
      </c>
      <c r="D443" s="71">
        <v>438</v>
      </c>
      <c r="E443" s="76" t="s">
        <v>3521</v>
      </c>
      <c r="F443" s="32" t="s">
        <v>3625</v>
      </c>
      <c r="G443" s="112" t="s">
        <v>3697</v>
      </c>
      <c r="H443" s="32"/>
      <c r="I443" s="59"/>
    </row>
    <row r="444" spans="1:9" ht="15">
      <c r="A444" s="32" t="s">
        <v>3509</v>
      </c>
      <c r="B444" s="32" t="s">
        <v>3568</v>
      </c>
      <c r="C444" s="43" t="s">
        <v>3688</v>
      </c>
      <c r="D444" s="71">
        <v>439</v>
      </c>
      <c r="E444" s="76" t="s">
        <v>3509</v>
      </c>
      <c r="F444" s="32" t="s">
        <v>3614</v>
      </c>
      <c r="G444" s="112" t="s">
        <v>3688</v>
      </c>
      <c r="H444" s="32"/>
      <c r="I444" s="59"/>
    </row>
    <row r="445" spans="1:9" ht="15">
      <c r="A445" s="32" t="s">
        <v>3522</v>
      </c>
      <c r="B445" s="32" t="s">
        <v>3568</v>
      </c>
      <c r="C445" s="43" t="s">
        <v>3723</v>
      </c>
      <c r="D445" s="71">
        <v>440</v>
      </c>
      <c r="E445" s="76" t="s">
        <v>3522</v>
      </c>
      <c r="F445" s="32" t="s">
        <v>3626</v>
      </c>
      <c r="G445" s="112" t="s">
        <v>3723</v>
      </c>
      <c r="H445" s="32"/>
      <c r="I445" s="59"/>
    </row>
    <row r="446" spans="1:9" ht="15">
      <c r="A446" s="32" t="s">
        <v>3523</v>
      </c>
      <c r="B446" s="32" t="s">
        <v>3568</v>
      </c>
      <c r="C446" s="43" t="s">
        <v>3724</v>
      </c>
      <c r="D446" s="71">
        <v>441</v>
      </c>
      <c r="E446" s="76" t="s">
        <v>3523</v>
      </c>
      <c r="F446" s="32" t="s">
        <v>3627</v>
      </c>
      <c r="G446" s="112" t="s">
        <v>3724</v>
      </c>
      <c r="H446" s="32"/>
      <c r="I446" s="59"/>
    </row>
    <row r="447" spans="1:9" ht="15">
      <c r="A447" s="32" t="s">
        <v>3524</v>
      </c>
      <c r="B447" s="32" t="s">
        <v>3568</v>
      </c>
      <c r="C447" s="43" t="s">
        <v>3725</v>
      </c>
      <c r="D447" s="71">
        <v>442</v>
      </c>
      <c r="E447" s="76" t="s">
        <v>3524</v>
      </c>
      <c r="F447" s="32" t="s">
        <v>3628</v>
      </c>
      <c r="G447" s="112" t="s">
        <v>3725</v>
      </c>
      <c r="H447" s="32"/>
      <c r="I447" s="59"/>
    </row>
    <row r="448" spans="1:9" ht="15">
      <c r="A448" s="32" t="s">
        <v>3525</v>
      </c>
      <c r="B448" s="32" t="s">
        <v>3568</v>
      </c>
      <c r="C448" s="43" t="s">
        <v>3726</v>
      </c>
      <c r="D448" s="71">
        <v>443</v>
      </c>
      <c r="E448" s="76" t="s">
        <v>3525</v>
      </c>
      <c r="F448" s="32" t="s">
        <v>3629</v>
      </c>
      <c r="G448" s="112" t="s">
        <v>3726</v>
      </c>
      <c r="H448" s="32"/>
      <c r="I448" s="59"/>
    </row>
    <row r="449" spans="1:9" ht="15">
      <c r="A449" s="32" t="s">
        <v>3526</v>
      </c>
      <c r="B449" s="32" t="s">
        <v>3568</v>
      </c>
      <c r="C449" s="43" t="s">
        <v>3698</v>
      </c>
      <c r="D449" s="71">
        <v>444</v>
      </c>
      <c r="E449" s="76" t="s">
        <v>3526</v>
      </c>
      <c r="F449" s="32" t="s">
        <v>3630</v>
      </c>
      <c r="G449" s="112" t="s">
        <v>3698</v>
      </c>
      <c r="H449" s="32"/>
      <c r="I449" s="59"/>
    </row>
    <row r="450" spans="1:9" ht="15">
      <c r="A450" s="32" t="s">
        <v>3527</v>
      </c>
      <c r="B450" s="32" t="s">
        <v>3568</v>
      </c>
      <c r="C450" s="43" t="s">
        <v>3727</v>
      </c>
      <c r="D450" s="71">
        <v>445</v>
      </c>
      <c r="E450" s="76" t="s">
        <v>3527</v>
      </c>
      <c r="F450" s="32" t="s">
        <v>3631</v>
      </c>
      <c r="G450" s="112" t="s">
        <v>3727</v>
      </c>
      <c r="H450" s="32"/>
      <c r="I450" s="59"/>
    </row>
    <row r="451" spans="1:9" ht="15">
      <c r="A451" s="32" t="s">
        <v>3528</v>
      </c>
      <c r="B451" s="32" t="s">
        <v>3568</v>
      </c>
      <c r="C451" s="43" t="s">
        <v>3728</v>
      </c>
      <c r="D451" s="71">
        <v>446</v>
      </c>
      <c r="E451" s="76" t="s">
        <v>3528</v>
      </c>
      <c r="F451" s="32" t="s">
        <v>3632</v>
      </c>
      <c r="G451" s="112" t="s">
        <v>3728</v>
      </c>
      <c r="H451" s="32"/>
      <c r="I451" s="59"/>
    </row>
    <row r="452" spans="1:9" ht="15">
      <c r="A452" s="32" t="s">
        <v>3529</v>
      </c>
      <c r="B452" s="32" t="s">
        <v>3568</v>
      </c>
      <c r="C452" s="43" t="s">
        <v>3729</v>
      </c>
      <c r="D452" s="71">
        <v>447</v>
      </c>
      <c r="E452" s="76" t="s">
        <v>3529</v>
      </c>
      <c r="F452" s="32" t="s">
        <v>3633</v>
      </c>
      <c r="G452" s="112" t="s">
        <v>3729</v>
      </c>
      <c r="H452" s="32"/>
      <c r="I452" s="59"/>
    </row>
    <row r="453" spans="1:9" ht="15">
      <c r="A453" s="32" t="s">
        <v>3530</v>
      </c>
      <c r="B453" s="32" t="s">
        <v>3568</v>
      </c>
      <c r="C453" s="43" t="s">
        <v>3730</v>
      </c>
      <c r="D453" s="71">
        <v>448</v>
      </c>
      <c r="E453" s="76" t="s">
        <v>3530</v>
      </c>
      <c r="F453" s="32" t="s">
        <v>3634</v>
      </c>
      <c r="G453" s="112" t="s">
        <v>3730</v>
      </c>
      <c r="H453" s="32"/>
      <c r="I453" s="59"/>
    </row>
    <row r="454" spans="1:9" ht="15">
      <c r="A454" s="32" t="s">
        <v>3531</v>
      </c>
      <c r="B454" s="32" t="s">
        <v>3568</v>
      </c>
      <c r="C454" s="43" t="s">
        <v>3731</v>
      </c>
      <c r="D454" s="71">
        <v>449</v>
      </c>
      <c r="E454" s="76" t="s">
        <v>3531</v>
      </c>
      <c r="F454" s="32" t="s">
        <v>3635</v>
      </c>
      <c r="G454" s="112" t="s">
        <v>3731</v>
      </c>
      <c r="H454" s="32"/>
      <c r="I454" s="59"/>
    </row>
    <row r="455" spans="1:9" ht="15">
      <c r="A455" s="32" t="s">
        <v>3532</v>
      </c>
      <c r="B455" s="32" t="s">
        <v>3568</v>
      </c>
      <c r="C455" s="43" t="s">
        <v>3732</v>
      </c>
      <c r="D455" s="71">
        <v>450</v>
      </c>
      <c r="E455" s="76" t="s">
        <v>3532</v>
      </c>
      <c r="F455" s="32" t="s">
        <v>3636</v>
      </c>
      <c r="G455" s="112" t="s">
        <v>3732</v>
      </c>
      <c r="H455" s="32"/>
      <c r="I455" s="59"/>
    </row>
    <row r="456" spans="1:9" ht="15">
      <c r="A456" s="32" t="s">
        <v>3533</v>
      </c>
      <c r="B456" s="32" t="s">
        <v>3568</v>
      </c>
      <c r="C456" s="43" t="s">
        <v>3733</v>
      </c>
      <c r="D456" s="71">
        <v>451</v>
      </c>
      <c r="E456" s="76" t="s">
        <v>3533</v>
      </c>
      <c r="F456" s="32" t="s">
        <v>3637</v>
      </c>
      <c r="G456" s="112" t="s">
        <v>3733</v>
      </c>
      <c r="H456" s="32"/>
      <c r="I456" s="59"/>
    </row>
    <row r="457" spans="1:9" ht="15">
      <c r="A457" s="32" t="s">
        <v>3534</v>
      </c>
      <c r="B457" s="32" t="s">
        <v>3568</v>
      </c>
      <c r="C457" s="43" t="s">
        <v>3734</v>
      </c>
      <c r="D457" s="71">
        <v>452</v>
      </c>
      <c r="E457" s="76" t="s">
        <v>3534</v>
      </c>
      <c r="F457" s="32" t="s">
        <v>3638</v>
      </c>
      <c r="G457" s="112" t="s">
        <v>3734</v>
      </c>
      <c r="H457" s="32"/>
      <c r="I457" s="59"/>
    </row>
    <row r="458" spans="1:9" ht="15">
      <c r="A458" s="32" t="s">
        <v>3535</v>
      </c>
      <c r="B458" s="32" t="s">
        <v>3568</v>
      </c>
      <c r="C458" s="43" t="s">
        <v>3735</v>
      </c>
      <c r="D458" s="71">
        <v>453</v>
      </c>
      <c r="E458" s="76" t="s">
        <v>3535</v>
      </c>
      <c r="F458" s="32" t="s">
        <v>3639</v>
      </c>
      <c r="G458" s="112" t="s">
        <v>3735</v>
      </c>
      <c r="H458" s="32"/>
      <c r="I458" s="59"/>
    </row>
    <row r="459" spans="1:9" ht="15">
      <c r="A459" s="32" t="s">
        <v>3519</v>
      </c>
      <c r="B459" s="32" t="s">
        <v>3568</v>
      </c>
      <c r="C459" s="43" t="s">
        <v>3699</v>
      </c>
      <c r="D459" s="71">
        <v>454</v>
      </c>
      <c r="E459" s="76" t="s">
        <v>3519</v>
      </c>
      <c r="F459" s="32" t="s">
        <v>3586</v>
      </c>
      <c r="G459" s="112" t="s">
        <v>3699</v>
      </c>
      <c r="H459" s="32"/>
      <c r="I459" s="59"/>
    </row>
    <row r="460" spans="1:9" ht="114">
      <c r="A460" s="32" t="s">
        <v>3573</v>
      </c>
      <c r="B460" s="32" t="s">
        <v>3568</v>
      </c>
      <c r="C460" s="43" t="s">
        <v>3736</v>
      </c>
      <c r="D460" s="71">
        <v>455</v>
      </c>
      <c r="E460" s="76" t="s">
        <v>3572</v>
      </c>
      <c r="F460" s="32" t="s">
        <v>3640</v>
      </c>
      <c r="G460" s="112" t="s">
        <v>3736</v>
      </c>
      <c r="H460" s="32"/>
      <c r="I460" s="59"/>
    </row>
    <row r="461" spans="1:9" ht="114">
      <c r="A461" s="32" t="s">
        <v>3575</v>
      </c>
      <c r="B461" s="32" t="s">
        <v>3568</v>
      </c>
      <c r="C461" s="43" t="s">
        <v>3737</v>
      </c>
      <c r="D461" s="71">
        <v>456</v>
      </c>
      <c r="E461" s="76" t="s">
        <v>3574</v>
      </c>
      <c r="F461" s="32" t="s">
        <v>3641</v>
      </c>
      <c r="G461" s="112" t="s">
        <v>3737</v>
      </c>
      <c r="H461" s="32"/>
      <c r="I461" s="59"/>
    </row>
    <row r="462" spans="1:9" ht="15">
      <c r="A462" s="32" t="s">
        <v>3498</v>
      </c>
      <c r="B462" s="32" t="s">
        <v>3568</v>
      </c>
      <c r="C462" s="43" t="s">
        <v>3738</v>
      </c>
      <c r="D462" s="71">
        <v>457</v>
      </c>
      <c r="E462" s="76" t="s">
        <v>3498</v>
      </c>
      <c r="F462" s="32" t="s">
        <v>3642</v>
      </c>
      <c r="G462" s="112" t="s">
        <v>3738</v>
      </c>
      <c r="H462" s="32"/>
      <c r="I462" s="59"/>
    </row>
    <row r="463" spans="1:9" ht="42.75">
      <c r="A463" s="32" t="s">
        <v>3499</v>
      </c>
      <c r="B463" s="32" t="s">
        <v>3568</v>
      </c>
      <c r="C463" s="43" t="s">
        <v>3739</v>
      </c>
      <c r="D463" s="71">
        <v>458</v>
      </c>
      <c r="E463" s="76" t="s">
        <v>3499</v>
      </c>
      <c r="F463" s="32" t="s">
        <v>3587</v>
      </c>
      <c r="G463" s="112" t="s">
        <v>3739</v>
      </c>
      <c r="H463" s="32"/>
      <c r="I463" s="59"/>
    </row>
    <row r="464" spans="1:9" ht="15">
      <c r="A464" s="32" t="s">
        <v>3497</v>
      </c>
      <c r="B464" s="32" t="s">
        <v>3568</v>
      </c>
      <c r="C464" s="43" t="s">
        <v>3700</v>
      </c>
      <c r="D464" s="71">
        <v>459</v>
      </c>
      <c r="E464" s="76" t="s">
        <v>3497</v>
      </c>
      <c r="F464" s="32" t="s">
        <v>3643</v>
      </c>
      <c r="G464" s="112" t="s">
        <v>3700</v>
      </c>
      <c r="H464" s="32"/>
      <c r="I464" s="59"/>
    </row>
    <row r="465" spans="1:9" ht="15">
      <c r="A465" s="32" t="s">
        <v>3486</v>
      </c>
      <c r="B465" s="32" t="s">
        <v>3568</v>
      </c>
      <c r="C465" s="43" t="s">
        <v>3701</v>
      </c>
      <c r="D465" s="71">
        <v>460</v>
      </c>
      <c r="E465" s="76" t="s">
        <v>3486</v>
      </c>
      <c r="F465" s="32" t="s">
        <v>3644</v>
      </c>
      <c r="G465" s="112" t="s">
        <v>3701</v>
      </c>
      <c r="H465" s="32"/>
      <c r="I465" s="59"/>
    </row>
    <row r="466" spans="1:9" ht="28.5">
      <c r="A466" s="32" t="s">
        <v>3576</v>
      </c>
      <c r="B466" s="32" t="s">
        <v>3568</v>
      </c>
      <c r="C466" s="43" t="s">
        <v>3740</v>
      </c>
      <c r="D466" s="71">
        <v>461</v>
      </c>
      <c r="E466" s="76" t="s">
        <v>3576</v>
      </c>
      <c r="F466" s="32" t="s">
        <v>3645</v>
      </c>
      <c r="G466" s="112" t="s">
        <v>3740</v>
      </c>
      <c r="H466" s="32"/>
      <c r="I466" s="59"/>
    </row>
    <row r="467" spans="1:9" ht="57">
      <c r="A467" s="32" t="s">
        <v>3578</v>
      </c>
      <c r="B467" s="32" t="s">
        <v>3568</v>
      </c>
      <c r="C467" s="43" t="s">
        <v>3741</v>
      </c>
      <c r="D467" s="71">
        <v>462</v>
      </c>
      <c r="E467" s="76" t="s">
        <v>3577</v>
      </c>
      <c r="F467" s="32" t="s">
        <v>3588</v>
      </c>
      <c r="G467" s="112" t="s">
        <v>3741</v>
      </c>
      <c r="H467" s="32"/>
      <c r="I467" s="59"/>
    </row>
    <row r="468" spans="1:9" ht="15">
      <c r="A468" s="32" t="s">
        <v>3464</v>
      </c>
      <c r="B468" s="32" t="s">
        <v>354</v>
      </c>
      <c r="C468" s="43" t="s">
        <v>3742</v>
      </c>
      <c r="D468" s="71">
        <v>463</v>
      </c>
      <c r="E468" s="76" t="s">
        <v>3464</v>
      </c>
      <c r="F468" s="32" t="s">
        <v>3646</v>
      </c>
      <c r="G468" s="112" t="s">
        <v>3742</v>
      </c>
      <c r="H468" s="32"/>
      <c r="I468" s="59"/>
    </row>
    <row r="469" spans="1:9" ht="15">
      <c r="A469" s="32" t="s">
        <v>3465</v>
      </c>
      <c r="B469" s="32" t="s">
        <v>354</v>
      </c>
      <c r="C469" s="43" t="s">
        <v>3743</v>
      </c>
      <c r="D469" s="71">
        <v>464</v>
      </c>
      <c r="E469" s="76" t="s">
        <v>3465</v>
      </c>
      <c r="F469" s="32" t="s">
        <v>3647</v>
      </c>
      <c r="G469" s="112" t="s">
        <v>3743</v>
      </c>
      <c r="H469" s="32"/>
      <c r="I469" s="59"/>
    </row>
    <row r="470" spans="1:9" ht="15">
      <c r="A470" s="32" t="s">
        <v>3466</v>
      </c>
      <c r="B470" s="32" t="s">
        <v>354</v>
      </c>
      <c r="C470" s="43" t="s">
        <v>3744</v>
      </c>
      <c r="D470" s="71">
        <v>465</v>
      </c>
      <c r="E470" s="76" t="s">
        <v>3466</v>
      </c>
      <c r="F470" s="32" t="s">
        <v>3648</v>
      </c>
      <c r="G470" s="112" t="s">
        <v>3744</v>
      </c>
      <c r="H470" s="32"/>
      <c r="I470" s="59"/>
    </row>
    <row r="471" spans="1:9" ht="15">
      <c r="A471" s="32" t="s">
        <v>3467</v>
      </c>
      <c r="B471" s="32" t="s">
        <v>354</v>
      </c>
      <c r="C471" s="43" t="s">
        <v>3745</v>
      </c>
      <c r="D471" s="71">
        <v>466</v>
      </c>
      <c r="E471" s="76" t="s">
        <v>3467</v>
      </c>
      <c r="F471" s="32" t="s">
        <v>3649</v>
      </c>
      <c r="G471" s="112" t="s">
        <v>3745</v>
      </c>
      <c r="H471" s="32"/>
      <c r="I471" s="59"/>
    </row>
    <row r="472" spans="1:9" ht="15">
      <c r="A472" s="32" t="s">
        <v>3468</v>
      </c>
      <c r="B472" s="32" t="s">
        <v>354</v>
      </c>
      <c r="C472" s="43" t="s">
        <v>3746</v>
      </c>
      <c r="D472" s="71">
        <v>467</v>
      </c>
      <c r="E472" s="76" t="s">
        <v>3468</v>
      </c>
      <c r="F472" s="32" t="s">
        <v>3650</v>
      </c>
      <c r="G472" s="112" t="s">
        <v>3746</v>
      </c>
      <c r="H472" s="32"/>
      <c r="I472" s="59"/>
    </row>
    <row r="473" spans="1:9" ht="15">
      <c r="A473" s="32" t="s">
        <v>3469</v>
      </c>
      <c r="B473" s="32" t="s">
        <v>354</v>
      </c>
      <c r="C473" s="43" t="s">
        <v>3702</v>
      </c>
      <c r="D473" s="71">
        <v>468</v>
      </c>
      <c r="E473" s="76" t="s">
        <v>3469</v>
      </c>
      <c r="F473" s="32" t="s">
        <v>3651</v>
      </c>
      <c r="G473" s="112" t="s">
        <v>3702</v>
      </c>
      <c r="H473" s="32"/>
      <c r="I473" s="59"/>
    </row>
    <row r="474" spans="1:9" ht="28.5">
      <c r="A474" s="32" t="s">
        <v>3579</v>
      </c>
      <c r="B474" s="32" t="s">
        <v>3653</v>
      </c>
      <c r="C474" s="43" t="s">
        <v>3747</v>
      </c>
      <c r="D474" s="71">
        <v>469</v>
      </c>
      <c r="E474" s="76" t="s">
        <v>3579</v>
      </c>
      <c r="F474" s="32" t="s">
        <v>3652</v>
      </c>
      <c r="G474" s="112" t="s">
        <v>3747</v>
      </c>
      <c r="H474" s="32"/>
      <c r="I474" s="59"/>
    </row>
    <row r="475" spans="1:9" ht="15">
      <c r="A475" s="32" t="s">
        <v>3479</v>
      </c>
      <c r="B475" s="32" t="s">
        <v>3653</v>
      </c>
      <c r="C475" s="43" t="s">
        <v>3664</v>
      </c>
      <c r="D475" s="71">
        <v>470</v>
      </c>
      <c r="E475" s="76" t="s">
        <v>3479</v>
      </c>
      <c r="F475" s="32" t="s">
        <v>3663</v>
      </c>
      <c r="G475" s="112" t="s">
        <v>3664</v>
      </c>
      <c r="H475" s="32"/>
      <c r="I475" s="59"/>
    </row>
    <row r="476" spans="1:9" ht="28.5">
      <c r="A476" s="32" t="s">
        <v>3473</v>
      </c>
      <c r="B476" s="32" t="s">
        <v>3653</v>
      </c>
      <c r="C476" s="43" t="s">
        <v>3665</v>
      </c>
      <c r="D476" s="71">
        <v>471</v>
      </c>
      <c r="E476" s="76" t="s">
        <v>3473</v>
      </c>
      <c r="F476" s="32" t="s">
        <v>3655</v>
      </c>
      <c r="G476" s="112" t="s">
        <v>3665</v>
      </c>
      <c r="H476" s="32"/>
      <c r="I476" s="59"/>
    </row>
    <row r="477" spans="1:9" ht="42.75">
      <c r="A477" s="32" t="s">
        <v>3673</v>
      </c>
      <c r="B477" s="32" t="s">
        <v>3653</v>
      </c>
      <c r="C477" s="43" t="s">
        <v>3666</v>
      </c>
      <c r="D477" s="71">
        <v>472</v>
      </c>
      <c r="E477" s="76" t="s">
        <v>3474</v>
      </c>
      <c r="F477" s="32" t="s">
        <v>3656</v>
      </c>
      <c r="G477" s="112" t="s">
        <v>3666</v>
      </c>
      <c r="H477" s="32"/>
      <c r="I477" s="59"/>
    </row>
    <row r="478" spans="1:9" ht="28.5">
      <c r="A478" s="32" t="s">
        <v>3475</v>
      </c>
      <c r="B478" s="32" t="s">
        <v>3653</v>
      </c>
      <c r="C478" s="43" t="s">
        <v>3667</v>
      </c>
      <c r="D478" s="71">
        <v>473</v>
      </c>
      <c r="E478" s="76" t="s">
        <v>3475</v>
      </c>
      <c r="F478" s="32" t="s">
        <v>3657</v>
      </c>
      <c r="G478" s="112" t="s">
        <v>3667</v>
      </c>
      <c r="H478" s="32"/>
      <c r="I478" s="59"/>
    </row>
    <row r="479" spans="1:9" ht="15">
      <c r="A479" s="32" t="s">
        <v>3477</v>
      </c>
      <c r="B479" s="32" t="s">
        <v>3653</v>
      </c>
      <c r="C479" s="43" t="s">
        <v>3668</v>
      </c>
      <c r="D479" s="71">
        <v>474</v>
      </c>
      <c r="E479" s="76" t="s">
        <v>3477</v>
      </c>
      <c r="F479" s="32" t="s">
        <v>3658</v>
      </c>
      <c r="G479" s="112" t="s">
        <v>3668</v>
      </c>
      <c r="H479" s="32"/>
      <c r="I479" s="59"/>
    </row>
    <row r="480" spans="1:9" ht="28.5">
      <c r="A480" s="32" t="s">
        <v>3478</v>
      </c>
      <c r="B480" s="32" t="s">
        <v>3653</v>
      </c>
      <c r="C480" s="43" t="s">
        <v>3669</v>
      </c>
      <c r="D480" s="71">
        <v>475</v>
      </c>
      <c r="E480" s="76" t="s">
        <v>3478</v>
      </c>
      <c r="F480" s="32" t="s">
        <v>3659</v>
      </c>
      <c r="G480" s="112" t="s">
        <v>3669</v>
      </c>
      <c r="H480" s="32"/>
      <c r="I480" s="59"/>
    </row>
    <row r="481" spans="1:9" ht="28.5">
      <c r="A481" s="32" t="s">
        <v>3674</v>
      </c>
      <c r="B481" s="32" t="s">
        <v>3653</v>
      </c>
      <c r="C481" s="43" t="s">
        <v>3670</v>
      </c>
      <c r="D481" s="71">
        <v>476</v>
      </c>
      <c r="E481" s="76" t="s">
        <v>3654</v>
      </c>
      <c r="F481" s="32" t="s">
        <v>3660</v>
      </c>
      <c r="G481" s="112" t="s">
        <v>3670</v>
      </c>
      <c r="H481" s="32"/>
      <c r="I481" s="59"/>
    </row>
    <row r="482" spans="1:9" ht="42.75">
      <c r="A482" s="32" t="s">
        <v>3481</v>
      </c>
      <c r="B482" s="32" t="s">
        <v>3653</v>
      </c>
      <c r="C482" s="43" t="s">
        <v>3671</v>
      </c>
      <c r="D482" s="71">
        <v>477</v>
      </c>
      <c r="E482" s="76" t="s">
        <v>3481</v>
      </c>
      <c r="F482" s="32" t="s">
        <v>3661</v>
      </c>
      <c r="G482" s="112" t="s">
        <v>3671</v>
      </c>
      <c r="H482" s="32"/>
      <c r="I482" s="59"/>
    </row>
    <row r="483" spans="1:9" ht="15">
      <c r="A483" s="32" t="s">
        <v>3476</v>
      </c>
      <c r="B483" s="32" t="s">
        <v>3653</v>
      </c>
      <c r="C483" s="43" t="s">
        <v>3672</v>
      </c>
      <c r="D483" s="71">
        <v>478</v>
      </c>
      <c r="E483" s="76" t="s">
        <v>3476</v>
      </c>
      <c r="F483" s="32" t="s">
        <v>3662</v>
      </c>
      <c r="G483" s="112" t="s">
        <v>3672</v>
      </c>
      <c r="H483" s="32"/>
      <c r="I483" s="59"/>
    </row>
    <row r="484" spans="1:9" ht="15">
      <c r="A484" s="32" t="s">
        <v>3754</v>
      </c>
      <c r="B484" s="32" t="s">
        <v>3653</v>
      </c>
      <c r="C484" s="43" t="s">
        <v>3754</v>
      </c>
      <c r="D484" s="71">
        <v>479</v>
      </c>
      <c r="E484" s="76" t="s">
        <v>3754</v>
      </c>
      <c r="F484" s="32" t="s">
        <v>6675</v>
      </c>
      <c r="G484" s="115" t="s">
        <v>3754</v>
      </c>
      <c r="H484" s="32"/>
      <c r="I484" s="59"/>
    </row>
    <row r="485" spans="1:9" ht="28.5">
      <c r="A485" s="32" t="s">
        <v>3752</v>
      </c>
      <c r="B485" s="32" t="s">
        <v>3653</v>
      </c>
      <c r="C485" s="43" t="s">
        <v>6811</v>
      </c>
      <c r="D485" s="71">
        <v>480</v>
      </c>
      <c r="E485" s="76" t="s">
        <v>3752</v>
      </c>
      <c r="F485" s="32" t="s">
        <v>6676</v>
      </c>
      <c r="G485" s="116" t="s">
        <v>6811</v>
      </c>
      <c r="H485" s="32"/>
      <c r="I485" s="59"/>
    </row>
    <row r="486" spans="1:9" ht="28.5">
      <c r="A486" s="32" t="s">
        <v>3749</v>
      </c>
      <c r="B486" s="32" t="s">
        <v>3653</v>
      </c>
      <c r="C486" s="43" t="s">
        <v>6812</v>
      </c>
      <c r="D486" s="71">
        <v>481</v>
      </c>
      <c r="E486" s="76" t="s">
        <v>3749</v>
      </c>
      <c r="F486" s="32" t="s">
        <v>6677</v>
      </c>
      <c r="G486" s="117" t="s">
        <v>6812</v>
      </c>
      <c r="H486" s="32"/>
      <c r="I486" s="59"/>
    </row>
    <row r="487" spans="1:9" ht="28.5">
      <c r="A487" s="32" t="s">
        <v>3750</v>
      </c>
      <c r="B487" s="32" t="s">
        <v>3653</v>
      </c>
      <c r="C487" s="43" t="s">
        <v>3750</v>
      </c>
      <c r="D487" s="71">
        <v>482</v>
      </c>
      <c r="E487" s="76" t="s">
        <v>3750</v>
      </c>
      <c r="F487" s="32" t="s">
        <v>6678</v>
      </c>
      <c r="G487" s="115" t="s">
        <v>3750</v>
      </c>
      <c r="H487" s="32"/>
      <c r="I487" s="59"/>
    </row>
    <row r="488" spans="1:9" ht="28.5">
      <c r="A488" s="32" t="s">
        <v>3751</v>
      </c>
      <c r="B488" s="32" t="s">
        <v>3653</v>
      </c>
      <c r="C488" s="43" t="s">
        <v>6813</v>
      </c>
      <c r="D488" s="71">
        <v>483</v>
      </c>
      <c r="E488" s="76" t="s">
        <v>3751</v>
      </c>
      <c r="F488" s="32" t="s">
        <v>6679</v>
      </c>
      <c r="G488" s="118" t="s">
        <v>6813</v>
      </c>
      <c r="H488" s="32"/>
      <c r="I488" s="59"/>
    </row>
    <row r="489" spans="1:9" ht="28.5">
      <c r="A489" s="32" t="s">
        <v>3759</v>
      </c>
      <c r="B489" s="32" t="s">
        <v>3773</v>
      </c>
      <c r="C489" s="43" t="s">
        <v>6814</v>
      </c>
      <c r="D489" s="71">
        <v>484</v>
      </c>
      <c r="E489" s="76" t="s">
        <v>3759</v>
      </c>
      <c r="F489" s="32" t="s">
        <v>6680</v>
      </c>
      <c r="G489" s="118" t="s">
        <v>6814</v>
      </c>
      <c r="H489" s="32"/>
      <c r="I489" s="59"/>
    </row>
    <row r="490" spans="1:9" ht="28.5">
      <c r="A490" s="32" t="s">
        <v>3769</v>
      </c>
      <c r="B490" s="32" t="s">
        <v>3773</v>
      </c>
      <c r="C490" s="43" t="s">
        <v>6815</v>
      </c>
      <c r="D490" s="71">
        <v>485</v>
      </c>
      <c r="E490" s="76" t="s">
        <v>3769</v>
      </c>
      <c r="F490" s="32" t="s">
        <v>6681</v>
      </c>
      <c r="G490" s="118" t="s">
        <v>6815</v>
      </c>
      <c r="H490" s="32"/>
      <c r="I490" s="59"/>
    </row>
    <row r="491" spans="1:9" ht="42.75">
      <c r="A491" s="32" t="s">
        <v>3772</v>
      </c>
      <c r="B491" s="32" t="s">
        <v>3773</v>
      </c>
      <c r="C491" s="43" t="s">
        <v>6816</v>
      </c>
      <c r="D491" s="71">
        <v>486</v>
      </c>
      <c r="E491" s="76" t="s">
        <v>3772</v>
      </c>
      <c r="F491" s="32" t="s">
        <v>6682</v>
      </c>
      <c r="G491" s="118" t="s">
        <v>6816</v>
      </c>
      <c r="H491" s="32"/>
      <c r="I491" s="59"/>
    </row>
    <row r="492" spans="1:9" ht="15">
      <c r="A492" s="32" t="s">
        <v>5059</v>
      </c>
      <c r="B492" s="32" t="s">
        <v>354</v>
      </c>
      <c r="C492" s="43" t="s">
        <v>6817</v>
      </c>
      <c r="D492" s="71">
        <v>487</v>
      </c>
      <c r="E492" s="76" t="s">
        <v>5059</v>
      </c>
      <c r="F492" s="32" t="s">
        <v>5059</v>
      </c>
      <c r="G492" s="117" t="s">
        <v>6817</v>
      </c>
      <c r="H492" s="32"/>
      <c r="I492" s="59"/>
    </row>
    <row r="493" spans="1:9" ht="15">
      <c r="A493" s="32" t="s">
        <v>5060</v>
      </c>
      <c r="B493" s="32" t="s">
        <v>354</v>
      </c>
      <c r="C493" s="43" t="s">
        <v>6818</v>
      </c>
      <c r="D493" s="71">
        <v>488</v>
      </c>
      <c r="E493" s="76" t="s">
        <v>5060</v>
      </c>
      <c r="F493" s="32" t="s">
        <v>5060</v>
      </c>
      <c r="G493" s="117" t="s">
        <v>6818</v>
      </c>
      <c r="H493" s="32"/>
      <c r="I493" s="59"/>
    </row>
    <row r="494" spans="1:9" ht="15">
      <c r="A494" s="32" t="s">
        <v>5061</v>
      </c>
      <c r="B494" s="32" t="s">
        <v>354</v>
      </c>
      <c r="C494" s="43" t="s">
        <v>6713</v>
      </c>
      <c r="D494" s="71">
        <v>489</v>
      </c>
      <c r="E494" s="76" t="s">
        <v>5061</v>
      </c>
      <c r="F494" s="32" t="s">
        <v>5061</v>
      </c>
      <c r="G494" s="117" t="s">
        <v>6713</v>
      </c>
      <c r="H494" s="32"/>
      <c r="I494" s="59"/>
    </row>
    <row r="495" spans="1:9" ht="15">
      <c r="A495" s="32" t="s">
        <v>5062</v>
      </c>
      <c r="B495" s="32" t="s">
        <v>354</v>
      </c>
      <c r="C495" s="43" t="s">
        <v>6819</v>
      </c>
      <c r="D495" s="71">
        <v>490</v>
      </c>
      <c r="E495" s="76" t="s">
        <v>5062</v>
      </c>
      <c r="F495" s="32" t="s">
        <v>5062</v>
      </c>
      <c r="G495" s="117" t="s">
        <v>6819</v>
      </c>
      <c r="H495" s="32"/>
      <c r="I495" s="59"/>
    </row>
    <row r="496" spans="1:9" ht="15">
      <c r="A496" s="32" t="s">
        <v>5063</v>
      </c>
      <c r="B496" s="32" t="s">
        <v>354</v>
      </c>
      <c r="C496" s="43" t="s">
        <v>6820</v>
      </c>
      <c r="D496" s="71">
        <v>491</v>
      </c>
      <c r="E496" s="76" t="s">
        <v>5063</v>
      </c>
      <c r="F496" s="32" t="s">
        <v>5063</v>
      </c>
      <c r="G496" s="117" t="s">
        <v>6820</v>
      </c>
      <c r="H496" s="32"/>
      <c r="I496" s="59"/>
    </row>
    <row r="497" spans="1:9" ht="15">
      <c r="A497" s="32" t="s">
        <v>5064</v>
      </c>
      <c r="B497" s="32" t="s">
        <v>354</v>
      </c>
      <c r="C497" s="43" t="s">
        <v>6821</v>
      </c>
      <c r="D497" s="71">
        <v>492</v>
      </c>
      <c r="E497" s="76" t="s">
        <v>5064</v>
      </c>
      <c r="F497" s="32" t="s">
        <v>5064</v>
      </c>
      <c r="G497" s="117" t="s">
        <v>6821</v>
      </c>
      <c r="H497" s="32"/>
      <c r="I497" s="59"/>
    </row>
    <row r="498" spans="1:9" ht="15">
      <c r="A498" s="32" t="s">
        <v>5065</v>
      </c>
      <c r="B498" s="32" t="s">
        <v>354</v>
      </c>
      <c r="C498" s="43" t="s">
        <v>6714</v>
      </c>
      <c r="D498" s="71">
        <v>493</v>
      </c>
      <c r="E498" s="76" t="s">
        <v>5065</v>
      </c>
      <c r="F498" s="32" t="s">
        <v>5065</v>
      </c>
      <c r="G498" s="116" t="s">
        <v>6714</v>
      </c>
      <c r="H498" s="32"/>
      <c r="I498" s="59"/>
    </row>
    <row r="499" spans="1:9" ht="15">
      <c r="A499" s="32" t="s">
        <v>5066</v>
      </c>
      <c r="B499" s="32" t="s">
        <v>354</v>
      </c>
      <c r="C499" s="43" t="s">
        <v>5066</v>
      </c>
      <c r="D499" s="71">
        <v>494</v>
      </c>
      <c r="E499" s="76" t="s">
        <v>5066</v>
      </c>
      <c r="F499" s="32" t="s">
        <v>5066</v>
      </c>
      <c r="G499" s="117" t="s">
        <v>5066</v>
      </c>
      <c r="H499" s="32"/>
      <c r="I499" s="59"/>
    </row>
    <row r="500" spans="1:9" ht="15">
      <c r="A500" s="32" t="s">
        <v>5067</v>
      </c>
      <c r="B500" s="32" t="s">
        <v>354</v>
      </c>
      <c r="C500" s="43" t="s">
        <v>5067</v>
      </c>
      <c r="D500" s="71">
        <v>495</v>
      </c>
      <c r="E500" s="76" t="s">
        <v>5067</v>
      </c>
      <c r="F500" s="32" t="s">
        <v>5067</v>
      </c>
      <c r="G500" s="117" t="s">
        <v>5067</v>
      </c>
      <c r="H500" s="32"/>
      <c r="I500" s="59"/>
    </row>
    <row r="501" spans="1:9" ht="15">
      <c r="A501" s="32" t="s">
        <v>5068</v>
      </c>
      <c r="B501" s="32" t="s">
        <v>354</v>
      </c>
      <c r="C501" s="43" t="s">
        <v>6822</v>
      </c>
      <c r="D501" s="71">
        <v>496</v>
      </c>
      <c r="E501" s="76" t="s">
        <v>5068</v>
      </c>
      <c r="F501" s="32" t="s">
        <v>5068</v>
      </c>
      <c r="G501" s="117" t="s">
        <v>6822</v>
      </c>
      <c r="H501" s="32"/>
      <c r="I501" s="59"/>
    </row>
    <row r="502" spans="1:9" ht="15">
      <c r="A502" s="32" t="s">
        <v>5069</v>
      </c>
      <c r="B502" s="32" t="s">
        <v>354</v>
      </c>
      <c r="C502" s="43" t="s">
        <v>6823</v>
      </c>
      <c r="D502" s="71">
        <v>497</v>
      </c>
      <c r="E502" s="76" t="s">
        <v>5069</v>
      </c>
      <c r="F502" s="32" t="s">
        <v>5069</v>
      </c>
      <c r="G502" s="116" t="s">
        <v>6823</v>
      </c>
      <c r="H502" s="32"/>
      <c r="I502" s="59"/>
    </row>
    <row r="503" spans="1:9" ht="15">
      <c r="A503" s="32" t="s">
        <v>5070</v>
      </c>
      <c r="B503" s="32" t="s">
        <v>354</v>
      </c>
      <c r="C503" s="43" t="s">
        <v>6715</v>
      </c>
      <c r="D503" s="71">
        <v>498</v>
      </c>
      <c r="E503" s="76" t="s">
        <v>5070</v>
      </c>
      <c r="F503" s="32" t="s">
        <v>5070</v>
      </c>
      <c r="G503" s="117" t="s">
        <v>6715</v>
      </c>
      <c r="H503" s="32"/>
      <c r="I503" s="59"/>
    </row>
    <row r="504" spans="1:9" ht="15">
      <c r="A504" s="32" t="s">
        <v>5071</v>
      </c>
      <c r="B504" s="32" t="s">
        <v>354</v>
      </c>
      <c r="C504" s="43" t="s">
        <v>5071</v>
      </c>
      <c r="D504" s="71">
        <v>499</v>
      </c>
      <c r="E504" s="76" t="s">
        <v>5071</v>
      </c>
      <c r="F504" s="32" t="s">
        <v>5071</v>
      </c>
      <c r="G504" s="117" t="s">
        <v>5071</v>
      </c>
      <c r="H504" s="32"/>
      <c r="I504" s="59"/>
    </row>
    <row r="505" spans="1:9" ht="15">
      <c r="A505" s="32" t="s">
        <v>5072</v>
      </c>
      <c r="B505" s="32" t="s">
        <v>354</v>
      </c>
      <c r="C505" s="43" t="s">
        <v>5072</v>
      </c>
      <c r="D505" s="71">
        <v>500</v>
      </c>
      <c r="E505" s="76" t="s">
        <v>5072</v>
      </c>
      <c r="F505" s="32" t="s">
        <v>5072</v>
      </c>
      <c r="G505" s="117" t="s">
        <v>5072</v>
      </c>
      <c r="H505" s="32"/>
      <c r="I505" s="59"/>
    </row>
    <row r="506" spans="1:9" ht="15">
      <c r="A506" s="32" t="s">
        <v>5073</v>
      </c>
      <c r="B506" s="32" t="s">
        <v>354</v>
      </c>
      <c r="C506" s="43" t="s">
        <v>6824</v>
      </c>
      <c r="D506" s="71">
        <v>501</v>
      </c>
      <c r="E506" s="76" t="s">
        <v>5073</v>
      </c>
      <c r="F506" s="32" t="s">
        <v>5073</v>
      </c>
      <c r="G506" s="117" t="s">
        <v>6824</v>
      </c>
      <c r="H506" s="32"/>
      <c r="I506" s="59"/>
    </row>
    <row r="507" spans="1:9" ht="15">
      <c r="A507" s="32" t="s">
        <v>5074</v>
      </c>
      <c r="B507" s="32" t="s">
        <v>354</v>
      </c>
      <c r="C507" s="43" t="s">
        <v>5074</v>
      </c>
      <c r="D507" s="71">
        <v>502</v>
      </c>
      <c r="E507" s="76" t="s">
        <v>5074</v>
      </c>
      <c r="F507" s="32" t="s">
        <v>5074</v>
      </c>
      <c r="G507" s="115" t="s">
        <v>5074</v>
      </c>
      <c r="H507" s="32"/>
      <c r="I507" s="59"/>
    </row>
    <row r="508" spans="1:9" ht="99.75">
      <c r="A508" s="32" t="s">
        <v>6672</v>
      </c>
      <c r="B508" s="32"/>
      <c r="C508" s="43" t="s">
        <v>6825</v>
      </c>
      <c r="D508" s="71">
        <v>503</v>
      </c>
      <c r="E508" s="76" t="s">
        <v>6665</v>
      </c>
      <c r="F508" s="32" t="s">
        <v>7541</v>
      </c>
      <c r="G508" s="119" t="s">
        <v>6825</v>
      </c>
      <c r="H508" s="32"/>
      <c r="I508" s="59"/>
    </row>
    <row r="509" spans="1:9" ht="114">
      <c r="A509" s="32" t="s">
        <v>6673</v>
      </c>
      <c r="B509" s="32"/>
      <c r="C509" s="43" t="s">
        <v>6826</v>
      </c>
      <c r="D509" s="71">
        <v>504</v>
      </c>
      <c r="E509" s="108" t="s">
        <v>6667</v>
      </c>
      <c r="F509" s="32" t="s">
        <v>6683</v>
      </c>
      <c r="G509" s="118" t="s">
        <v>6826</v>
      </c>
      <c r="H509" s="32"/>
      <c r="I509" s="109"/>
    </row>
    <row r="510" spans="1:9" ht="28.5">
      <c r="A510" s="32" t="s">
        <v>6670</v>
      </c>
      <c r="B510" s="32"/>
      <c r="C510" s="43" t="s">
        <v>6827</v>
      </c>
      <c r="D510" s="71">
        <v>505</v>
      </c>
      <c r="E510" s="76" t="s">
        <v>6670</v>
      </c>
      <c r="F510" s="32" t="s">
        <v>6684</v>
      </c>
      <c r="G510" s="117" t="s">
        <v>6827</v>
      </c>
      <c r="H510" s="32"/>
      <c r="I510" s="59"/>
    </row>
    <row r="511" spans="1:9" ht="28.5">
      <c r="A511" s="32" t="s">
        <v>6641</v>
      </c>
      <c r="B511" s="32"/>
      <c r="C511" s="43" t="s">
        <v>6828</v>
      </c>
      <c r="D511" s="71">
        <v>506</v>
      </c>
      <c r="E511" s="76" t="s">
        <v>6641</v>
      </c>
      <c r="F511" s="32" t="s">
        <v>6685</v>
      </c>
      <c r="G511" s="117" t="s">
        <v>6828</v>
      </c>
      <c r="H511" s="32"/>
      <c r="I511" s="59"/>
    </row>
    <row r="512" spans="1:9" ht="28.5">
      <c r="A512" s="32" t="s">
        <v>6642</v>
      </c>
      <c r="B512" s="32"/>
      <c r="C512" s="43" t="s">
        <v>6716</v>
      </c>
      <c r="D512" s="71">
        <v>507</v>
      </c>
      <c r="E512" s="76" t="s">
        <v>6642</v>
      </c>
      <c r="F512" s="32" t="s">
        <v>6686</v>
      </c>
      <c r="G512" s="117" t="s">
        <v>6716</v>
      </c>
      <c r="H512" s="32"/>
      <c r="I512" s="59"/>
    </row>
    <row r="513" spans="1:9" ht="42.75">
      <c r="A513" s="32" t="s">
        <v>6643</v>
      </c>
      <c r="B513" s="32"/>
      <c r="C513" s="43" t="s">
        <v>6717</v>
      </c>
      <c r="D513" s="71">
        <v>508</v>
      </c>
      <c r="E513" s="76" t="s">
        <v>6643</v>
      </c>
      <c r="F513" s="32" t="s">
        <v>6687</v>
      </c>
      <c r="G513" s="117" t="s">
        <v>6717</v>
      </c>
      <c r="H513" s="32"/>
      <c r="I513" s="59"/>
    </row>
    <row r="514" spans="1:9" ht="42.75">
      <c r="A514" s="32" t="s">
        <v>6650</v>
      </c>
      <c r="B514" s="32"/>
      <c r="C514" s="43" t="s">
        <v>6829</v>
      </c>
      <c r="D514" s="71">
        <v>509</v>
      </c>
      <c r="E514" s="76" t="s">
        <v>6650</v>
      </c>
      <c r="F514" s="32" t="s">
        <v>6688</v>
      </c>
      <c r="G514" s="117" t="s">
        <v>6829</v>
      </c>
      <c r="H514" s="32"/>
      <c r="I514" s="59"/>
    </row>
    <row r="515" spans="1:9" ht="28.5">
      <c r="A515" s="32" t="s">
        <v>6644</v>
      </c>
      <c r="B515" s="32"/>
      <c r="C515" s="43" t="s">
        <v>6718</v>
      </c>
      <c r="D515" s="71">
        <v>510</v>
      </c>
      <c r="E515" s="76" t="s">
        <v>6644</v>
      </c>
      <c r="F515" s="32" t="s">
        <v>6689</v>
      </c>
      <c r="G515" s="117" t="s">
        <v>6718</v>
      </c>
      <c r="H515" s="32"/>
      <c r="I515" s="59"/>
    </row>
    <row r="516" spans="1:9" ht="42.75">
      <c r="A516" s="32" t="s">
        <v>6645</v>
      </c>
      <c r="B516" s="32"/>
      <c r="C516" s="43" t="s">
        <v>6719</v>
      </c>
      <c r="D516" s="71">
        <v>511</v>
      </c>
      <c r="E516" s="76" t="s">
        <v>6645</v>
      </c>
      <c r="F516" s="32" t="s">
        <v>6690</v>
      </c>
      <c r="G516" s="117" t="s">
        <v>6719</v>
      </c>
      <c r="H516" s="32"/>
      <c r="I516" s="59"/>
    </row>
    <row r="517" spans="1:9" ht="28.5">
      <c r="A517" s="32" t="s">
        <v>6640</v>
      </c>
      <c r="B517" s="32"/>
      <c r="C517" s="43" t="s">
        <v>6720</v>
      </c>
      <c r="D517" s="71">
        <v>512</v>
      </c>
      <c r="E517" s="76" t="s">
        <v>6640</v>
      </c>
      <c r="F517" s="32" t="s">
        <v>6691</v>
      </c>
      <c r="G517" s="117" t="s">
        <v>6720</v>
      </c>
      <c r="H517" s="32"/>
      <c r="I517" s="59"/>
    </row>
    <row r="518" spans="1:9" ht="28.5">
      <c r="A518" s="32" t="s">
        <v>6635</v>
      </c>
      <c r="B518" s="32"/>
      <c r="C518" s="43" t="s">
        <v>6721</v>
      </c>
      <c r="D518" s="71">
        <v>513</v>
      </c>
      <c r="E518" s="76" t="s">
        <v>6635</v>
      </c>
      <c r="F518" s="32" t="s">
        <v>6692</v>
      </c>
      <c r="G518" s="117" t="s">
        <v>6721</v>
      </c>
      <c r="H518" s="32"/>
      <c r="I518" s="59"/>
    </row>
    <row r="519" spans="1:9" ht="15">
      <c r="A519" s="32" t="s">
        <v>6651</v>
      </c>
      <c r="B519" s="32"/>
      <c r="C519" s="43" t="s">
        <v>6830</v>
      </c>
      <c r="D519" s="71">
        <v>514</v>
      </c>
      <c r="E519" s="76" t="s">
        <v>6651</v>
      </c>
      <c r="F519" s="32" t="s">
        <v>6693</v>
      </c>
      <c r="G519" s="116" t="s">
        <v>6830</v>
      </c>
      <c r="H519" s="32"/>
      <c r="I519" s="59"/>
    </row>
    <row r="520" spans="1:9" ht="28.5">
      <c r="A520" s="32" t="s">
        <v>6664</v>
      </c>
      <c r="B520" s="32"/>
      <c r="C520" s="43" t="s">
        <v>6831</v>
      </c>
      <c r="D520" s="71">
        <v>515</v>
      </c>
      <c r="E520" s="76" t="s">
        <v>6664</v>
      </c>
      <c r="F520" s="32" t="s">
        <v>6694</v>
      </c>
      <c r="G520" s="118" t="s">
        <v>6831</v>
      </c>
      <c r="H520" s="32"/>
      <c r="I520" s="59"/>
    </row>
    <row r="521" spans="1:9" ht="28.5">
      <c r="A521" s="32" t="s">
        <v>6666</v>
      </c>
      <c r="B521" s="32"/>
      <c r="C521" s="43" t="s">
        <v>6722</v>
      </c>
      <c r="D521" s="71">
        <v>516</v>
      </c>
      <c r="E521" s="76" t="s">
        <v>6666</v>
      </c>
      <c r="F521" s="32" t="s">
        <v>6695</v>
      </c>
      <c r="G521" s="118" t="s">
        <v>6722</v>
      </c>
      <c r="H521" s="32"/>
      <c r="I521" s="59"/>
    </row>
    <row r="522" spans="1:9" ht="15">
      <c r="A522" s="32" t="s">
        <v>6656</v>
      </c>
      <c r="B522" s="32" t="s">
        <v>354</v>
      </c>
      <c r="C522" s="43" t="s">
        <v>6832</v>
      </c>
      <c r="D522" s="71">
        <v>517</v>
      </c>
      <c r="E522" s="108" t="s">
        <v>6656</v>
      </c>
      <c r="F522" s="32" t="s">
        <v>6696</v>
      </c>
      <c r="G522" s="116" t="s">
        <v>6832</v>
      </c>
      <c r="H522" s="32"/>
      <c r="I522" s="109"/>
    </row>
    <row r="523" spans="1:9" ht="15">
      <c r="A523" s="32" t="s">
        <v>6657</v>
      </c>
      <c r="B523" s="32" t="s">
        <v>354</v>
      </c>
      <c r="C523" s="43" t="s">
        <v>6723</v>
      </c>
      <c r="D523" s="71">
        <v>518</v>
      </c>
      <c r="E523" s="108" t="s">
        <v>6657</v>
      </c>
      <c r="F523" s="32" t="s">
        <v>6697</v>
      </c>
      <c r="G523" s="116" t="s">
        <v>6723</v>
      </c>
      <c r="H523" s="32"/>
      <c r="I523" s="109"/>
    </row>
    <row r="524" spans="1:9" ht="15">
      <c r="A524" s="32" t="s">
        <v>6658</v>
      </c>
      <c r="B524" s="32" t="s">
        <v>354</v>
      </c>
      <c r="C524" s="43" t="s">
        <v>6724</v>
      </c>
      <c r="D524" s="71">
        <v>519</v>
      </c>
      <c r="E524" s="108" t="s">
        <v>6658</v>
      </c>
      <c r="F524" s="32" t="s">
        <v>6698</v>
      </c>
      <c r="G524" s="116" t="s">
        <v>6724</v>
      </c>
      <c r="H524" s="32"/>
      <c r="I524" s="109"/>
    </row>
    <row r="525" spans="1:9" ht="15">
      <c r="A525" s="32" t="s">
        <v>6659</v>
      </c>
      <c r="B525" s="32" t="s">
        <v>354</v>
      </c>
      <c r="C525" s="43" t="s">
        <v>6725</v>
      </c>
      <c r="D525" s="71">
        <v>520</v>
      </c>
      <c r="E525" s="108" t="s">
        <v>6659</v>
      </c>
      <c r="F525" s="32" t="s">
        <v>6699</v>
      </c>
      <c r="G525" s="116" t="s">
        <v>6725</v>
      </c>
      <c r="H525" s="32"/>
      <c r="I525" s="109"/>
    </row>
    <row r="526" spans="1:9" ht="28.5">
      <c r="A526" s="32" t="s">
        <v>6660</v>
      </c>
      <c r="B526" s="32" t="s">
        <v>354</v>
      </c>
      <c r="C526" s="43" t="s">
        <v>6726</v>
      </c>
      <c r="D526" s="71">
        <v>521</v>
      </c>
      <c r="E526" s="108" t="s">
        <v>6660</v>
      </c>
      <c r="F526" s="32" t="s">
        <v>6700</v>
      </c>
      <c r="G526" s="116" t="s">
        <v>6726</v>
      </c>
      <c r="H526" s="32"/>
      <c r="I526" s="109"/>
    </row>
    <row r="527" spans="1:9" ht="15">
      <c r="A527" s="32" t="s">
        <v>6661</v>
      </c>
      <c r="B527" s="32" t="s">
        <v>354</v>
      </c>
      <c r="C527" s="43" t="s">
        <v>6727</v>
      </c>
      <c r="D527" s="71">
        <v>522</v>
      </c>
      <c r="E527" s="108" t="s">
        <v>6661</v>
      </c>
      <c r="F527" s="32" t="s">
        <v>6701</v>
      </c>
      <c r="G527" s="116" t="s">
        <v>6727</v>
      </c>
      <c r="H527" s="32"/>
      <c r="I527" s="109"/>
    </row>
    <row r="528" spans="1:9" ht="15">
      <c r="A528" s="32" t="s">
        <v>6662</v>
      </c>
      <c r="B528" s="32" t="s">
        <v>354</v>
      </c>
      <c r="C528" s="43" t="s">
        <v>6728</v>
      </c>
      <c r="D528" s="71">
        <v>523</v>
      </c>
      <c r="E528" s="108" t="s">
        <v>6662</v>
      </c>
      <c r="F528" s="32" t="s">
        <v>6702</v>
      </c>
      <c r="G528" s="116" t="s">
        <v>6728</v>
      </c>
      <c r="H528" s="32"/>
      <c r="I528" s="109"/>
    </row>
    <row r="529" spans="1:9" ht="15">
      <c r="A529" s="32" t="s">
        <v>6671</v>
      </c>
      <c r="B529" s="32" t="s">
        <v>354</v>
      </c>
      <c r="C529" s="43" t="s">
        <v>6729</v>
      </c>
      <c r="D529" s="71">
        <v>524</v>
      </c>
      <c r="E529" s="108" t="s">
        <v>6671</v>
      </c>
      <c r="F529" s="32" t="s">
        <v>6703</v>
      </c>
      <c r="G529" s="116" t="s">
        <v>6729</v>
      </c>
      <c r="H529" s="32"/>
      <c r="I529" s="109"/>
    </row>
    <row r="530" spans="1:9" ht="15">
      <c r="A530" s="32" t="s">
        <v>6663</v>
      </c>
      <c r="B530" s="32" t="s">
        <v>354</v>
      </c>
      <c r="C530" s="43" t="s">
        <v>6730</v>
      </c>
      <c r="D530" s="71">
        <v>525</v>
      </c>
      <c r="E530" s="108" t="s">
        <v>6663</v>
      </c>
      <c r="F530" s="32" t="s">
        <v>6704</v>
      </c>
      <c r="G530" s="116" t="s">
        <v>6730</v>
      </c>
      <c r="H530" s="32"/>
      <c r="I530" s="109"/>
    </row>
    <row r="531" spans="1:9" ht="15">
      <c r="A531" s="32" t="s">
        <v>5093</v>
      </c>
      <c r="B531" s="32" t="s">
        <v>354</v>
      </c>
      <c r="C531" s="43" t="s">
        <v>6833</v>
      </c>
      <c r="D531" s="71">
        <v>526</v>
      </c>
      <c r="E531" s="108" t="s">
        <v>5093</v>
      </c>
      <c r="F531" s="32" t="s">
        <v>6705</v>
      </c>
      <c r="G531" s="117" t="s">
        <v>6833</v>
      </c>
      <c r="H531" s="32"/>
      <c r="I531" s="109"/>
    </row>
    <row r="532" spans="1:9" ht="15">
      <c r="A532" s="32" t="s">
        <v>5094</v>
      </c>
      <c r="B532" s="32" t="s">
        <v>354</v>
      </c>
      <c r="C532" s="43" t="s">
        <v>6834</v>
      </c>
      <c r="D532" s="71">
        <v>527</v>
      </c>
      <c r="E532" s="108" t="s">
        <v>5094</v>
      </c>
      <c r="F532" s="32" t="s">
        <v>6706</v>
      </c>
      <c r="G532" s="117" t="s">
        <v>6834</v>
      </c>
      <c r="H532" s="32"/>
      <c r="I532" s="109"/>
    </row>
    <row r="533" spans="1:9" ht="15">
      <c r="A533" s="32" t="s">
        <v>5095</v>
      </c>
      <c r="B533" s="32" t="s">
        <v>354</v>
      </c>
      <c r="C533" s="43" t="s">
        <v>6835</v>
      </c>
      <c r="D533" s="71">
        <v>528</v>
      </c>
      <c r="E533" s="108" t="s">
        <v>5095</v>
      </c>
      <c r="F533" s="32" t="s">
        <v>6707</v>
      </c>
      <c r="G533" s="120" t="s">
        <v>6835</v>
      </c>
      <c r="H533" s="32"/>
      <c r="I533" s="109"/>
    </row>
    <row r="534" spans="1:9" ht="15">
      <c r="A534" s="32" t="s">
        <v>5075</v>
      </c>
      <c r="B534" s="32" t="s">
        <v>354</v>
      </c>
      <c r="C534" s="43" t="s">
        <v>6836</v>
      </c>
      <c r="D534" s="71">
        <v>529</v>
      </c>
      <c r="E534" s="108" t="s">
        <v>5075</v>
      </c>
      <c r="F534" s="32" t="s">
        <v>6708</v>
      </c>
      <c r="G534" s="117" t="s">
        <v>6836</v>
      </c>
      <c r="H534" s="32"/>
      <c r="I534" s="109"/>
    </row>
    <row r="535" spans="1:9" ht="28.5">
      <c r="A535" s="32" t="s">
        <v>5076</v>
      </c>
      <c r="B535" s="32" t="s">
        <v>354</v>
      </c>
      <c r="C535" s="43" t="s">
        <v>6837</v>
      </c>
      <c r="D535" s="71">
        <v>530</v>
      </c>
      <c r="E535" s="108" t="s">
        <v>5076</v>
      </c>
      <c r="F535" s="32" t="s">
        <v>6709</v>
      </c>
      <c r="G535" s="119" t="s">
        <v>6837</v>
      </c>
      <c r="H535" s="32"/>
      <c r="I535" s="109"/>
    </row>
    <row r="536" spans="1:9" ht="28.5">
      <c r="A536" s="32" t="s">
        <v>5077</v>
      </c>
      <c r="B536" s="32" t="s">
        <v>354</v>
      </c>
      <c r="C536" s="43" t="s">
        <v>6838</v>
      </c>
      <c r="D536" s="71">
        <v>531</v>
      </c>
      <c r="E536" s="108" t="s">
        <v>5077</v>
      </c>
      <c r="F536" s="32" t="s">
        <v>6710</v>
      </c>
      <c r="G536" s="119" t="s">
        <v>6838</v>
      </c>
      <c r="H536" s="32"/>
      <c r="I536" s="109"/>
    </row>
    <row r="537" spans="1:9" ht="28.5">
      <c r="A537" s="32" t="s">
        <v>5078</v>
      </c>
      <c r="B537" s="32" t="s">
        <v>354</v>
      </c>
      <c r="C537" s="43" t="s">
        <v>6839</v>
      </c>
      <c r="D537" s="71">
        <v>532</v>
      </c>
      <c r="E537" s="108" t="s">
        <v>5078</v>
      </c>
      <c r="F537" s="32" t="s">
        <v>6711</v>
      </c>
      <c r="G537" s="117" t="s">
        <v>6839</v>
      </c>
      <c r="H537" s="32"/>
      <c r="I537" s="109"/>
    </row>
    <row r="538" spans="1:9" ht="28.5">
      <c r="A538" s="32" t="s">
        <v>5079</v>
      </c>
      <c r="B538" s="32" t="s">
        <v>354</v>
      </c>
      <c r="C538" s="43" t="s">
        <v>6840</v>
      </c>
      <c r="D538" s="71">
        <v>533</v>
      </c>
      <c r="E538" s="108" t="s">
        <v>5079</v>
      </c>
      <c r="F538" s="32" t="s">
        <v>6712</v>
      </c>
      <c r="G538" s="121" t="s">
        <v>6840</v>
      </c>
      <c r="H538" s="32"/>
      <c r="I538" s="109"/>
    </row>
    <row r="539" spans="1:9" ht="28.5">
      <c r="A539" s="32" t="s">
        <v>6637</v>
      </c>
      <c r="B539" s="32"/>
      <c r="C539" s="43" t="s">
        <v>6734</v>
      </c>
      <c r="D539" s="71">
        <v>534</v>
      </c>
      <c r="E539" s="108" t="s">
        <v>6637</v>
      </c>
      <c r="F539" s="32" t="s">
        <v>6743</v>
      </c>
      <c r="G539" s="121" t="s">
        <v>6734</v>
      </c>
      <c r="H539" s="32"/>
      <c r="I539" s="109"/>
    </row>
    <row r="540" spans="1:9" ht="15">
      <c r="A540" s="32" t="s">
        <v>6636</v>
      </c>
      <c r="B540" s="32"/>
      <c r="C540" s="43" t="s">
        <v>6735</v>
      </c>
      <c r="D540" s="71">
        <v>535</v>
      </c>
      <c r="E540" s="108" t="s">
        <v>6636</v>
      </c>
      <c r="F540" s="32" t="s">
        <v>6744</v>
      </c>
      <c r="G540" s="121" t="s">
        <v>6735</v>
      </c>
      <c r="H540" s="32"/>
      <c r="I540" s="109"/>
    </row>
    <row r="541" spans="1:9" ht="15">
      <c r="A541" s="32" t="s">
        <v>6653</v>
      </c>
      <c r="B541" s="32"/>
      <c r="C541" s="43" t="s">
        <v>6736</v>
      </c>
      <c r="D541" s="71">
        <v>536</v>
      </c>
      <c r="E541" s="108" t="s">
        <v>6653</v>
      </c>
      <c r="F541" s="32" t="s">
        <v>6745</v>
      </c>
      <c r="G541" s="121" t="s">
        <v>6736</v>
      </c>
      <c r="H541" s="32"/>
      <c r="I541" s="109"/>
    </row>
    <row r="542" spans="1:9" ht="28.5">
      <c r="A542" s="32" t="s">
        <v>6654</v>
      </c>
      <c r="B542" s="32"/>
      <c r="C542" s="43" t="s">
        <v>6737</v>
      </c>
      <c r="D542" s="71">
        <v>537</v>
      </c>
      <c r="E542" s="108" t="s">
        <v>6654</v>
      </c>
      <c r="F542" s="32" t="s">
        <v>6746</v>
      </c>
      <c r="G542" s="121" t="s">
        <v>6737</v>
      </c>
      <c r="H542" s="32"/>
      <c r="I542" s="109"/>
    </row>
    <row r="543" spans="1:9" ht="15">
      <c r="A543" s="32" t="s">
        <v>6639</v>
      </c>
      <c r="B543" s="32"/>
      <c r="C543" s="43" t="s">
        <v>6738</v>
      </c>
      <c r="D543" s="71">
        <v>538</v>
      </c>
      <c r="E543" s="76" t="s">
        <v>6639</v>
      </c>
      <c r="F543" s="32" t="s">
        <v>6742</v>
      </c>
      <c r="G543" s="121" t="s">
        <v>6738</v>
      </c>
      <c r="H543" s="32"/>
      <c r="I543" s="59"/>
    </row>
    <row r="544" spans="1:9" ht="15">
      <c r="A544" s="32" t="s">
        <v>6747</v>
      </c>
      <c r="B544" s="32"/>
      <c r="C544" s="38" t="s">
        <v>6741</v>
      </c>
      <c r="D544" s="71">
        <v>539</v>
      </c>
      <c r="E544" s="76" t="s">
        <v>6740</v>
      </c>
      <c r="F544" s="32" t="s">
        <v>6875</v>
      </c>
      <c r="G544" s="110" t="s">
        <v>6741</v>
      </c>
      <c r="H544" s="32"/>
      <c r="I544" s="59"/>
    </row>
    <row r="545" spans="1:9" ht="15">
      <c r="A545" s="32" t="s">
        <v>6760</v>
      </c>
      <c r="B545" s="32"/>
      <c r="C545" s="43" t="s">
        <v>6760</v>
      </c>
      <c r="D545" s="71">
        <v>540</v>
      </c>
      <c r="E545" s="122" t="s">
        <v>6760</v>
      </c>
      <c r="F545" s="32" t="s">
        <v>1629</v>
      </c>
      <c r="G545" s="117" t="s">
        <v>6760</v>
      </c>
      <c r="H545" s="32"/>
      <c r="I545" s="123"/>
    </row>
    <row r="546" spans="1:9" ht="15">
      <c r="A546" s="32" t="s">
        <v>6761</v>
      </c>
      <c r="B546" s="32"/>
      <c r="C546" s="43" t="s">
        <v>6761</v>
      </c>
      <c r="D546" s="71">
        <v>541</v>
      </c>
      <c r="E546" s="122" t="s">
        <v>6761</v>
      </c>
      <c r="F546" s="32" t="s">
        <v>1034</v>
      </c>
      <c r="G546" s="121" t="s">
        <v>6761</v>
      </c>
      <c r="H546" s="32"/>
      <c r="I546" s="123"/>
    </row>
    <row r="547" spans="1:9" ht="15">
      <c r="A547" s="32" t="s">
        <v>6756</v>
      </c>
      <c r="B547" s="32"/>
      <c r="C547" s="43" t="s">
        <v>6841</v>
      </c>
      <c r="D547" s="124">
        <v>542</v>
      </c>
      <c r="E547" s="76" t="s">
        <v>6756</v>
      </c>
      <c r="F547" s="32" t="s">
        <v>6876</v>
      </c>
      <c r="G547" s="121" t="s">
        <v>6841</v>
      </c>
      <c r="H547" s="32"/>
      <c r="I547" s="123"/>
    </row>
    <row r="548" spans="1:9" ht="15">
      <c r="A548" s="32" t="s">
        <v>6758</v>
      </c>
      <c r="B548" s="32"/>
      <c r="C548" s="43" t="s">
        <v>6842</v>
      </c>
      <c r="D548" s="124">
        <v>543</v>
      </c>
      <c r="E548" s="76" t="s">
        <v>6758</v>
      </c>
      <c r="F548" s="32" t="s">
        <v>6877</v>
      </c>
      <c r="G548" s="121" t="s">
        <v>6842</v>
      </c>
      <c r="H548" s="32"/>
      <c r="I548" s="123"/>
    </row>
    <row r="549" spans="1:9" ht="15">
      <c r="A549" s="32" t="s">
        <v>6763</v>
      </c>
      <c r="B549" s="32"/>
      <c r="C549" s="43" t="s">
        <v>6843</v>
      </c>
      <c r="D549" s="124">
        <v>544</v>
      </c>
      <c r="E549" s="76" t="s">
        <v>6763</v>
      </c>
      <c r="F549" s="32" t="s">
        <v>6878</v>
      </c>
      <c r="G549" s="121" t="s">
        <v>6843</v>
      </c>
      <c r="H549" s="32"/>
      <c r="I549" s="123"/>
    </row>
    <row r="550" spans="1:9" ht="15">
      <c r="A550" s="32" t="s">
        <v>6804</v>
      </c>
      <c r="B550" s="32"/>
      <c r="C550" s="43" t="s">
        <v>6844</v>
      </c>
      <c r="D550" s="124">
        <v>545</v>
      </c>
      <c r="E550" s="122" t="s">
        <v>6804</v>
      </c>
      <c r="F550" s="32" t="s">
        <v>6879</v>
      </c>
      <c r="G550" s="121" t="s">
        <v>6844</v>
      </c>
      <c r="H550" s="32"/>
      <c r="I550" s="123"/>
    </row>
    <row r="551" spans="1:9" ht="15">
      <c r="A551" s="32" t="s">
        <v>6765</v>
      </c>
      <c r="B551" s="32"/>
      <c r="C551" s="43" t="s">
        <v>6845</v>
      </c>
      <c r="D551" s="124">
        <v>546</v>
      </c>
      <c r="E551" s="76" t="s">
        <v>6765</v>
      </c>
      <c r="F551" s="32" t="s">
        <v>6880</v>
      </c>
      <c r="G551" s="121" t="s">
        <v>6845</v>
      </c>
      <c r="H551" s="32"/>
      <c r="I551" s="123"/>
    </row>
    <row r="552" spans="1:9" ht="15">
      <c r="A552" s="32" t="s">
        <v>6805</v>
      </c>
      <c r="B552" s="32"/>
      <c r="C552" s="43" t="s">
        <v>6846</v>
      </c>
      <c r="D552" s="124">
        <v>547</v>
      </c>
      <c r="E552" s="76" t="s">
        <v>6805</v>
      </c>
      <c r="F552" s="32" t="s">
        <v>6881</v>
      </c>
      <c r="G552" s="121" t="s">
        <v>6846</v>
      </c>
      <c r="H552" s="32"/>
      <c r="I552" s="123"/>
    </row>
    <row r="553" spans="1:9" ht="15">
      <c r="A553" s="32" t="s">
        <v>6769</v>
      </c>
      <c r="B553" s="32"/>
      <c r="C553" s="43" t="s">
        <v>6847</v>
      </c>
      <c r="D553" s="124">
        <v>548</v>
      </c>
      <c r="E553" s="122" t="s">
        <v>6769</v>
      </c>
      <c r="F553" s="32" t="s">
        <v>6882</v>
      </c>
      <c r="G553" s="121" t="s">
        <v>6847</v>
      </c>
      <c r="H553" s="32"/>
      <c r="I553" s="123"/>
    </row>
    <row r="554" spans="1:9" ht="28.5">
      <c r="A554" s="32" t="s">
        <v>6806</v>
      </c>
      <c r="B554" s="32"/>
      <c r="C554" s="43" t="s">
        <v>6848</v>
      </c>
      <c r="D554" s="124">
        <v>549</v>
      </c>
      <c r="E554" s="122" t="s">
        <v>6806</v>
      </c>
      <c r="F554" s="32" t="s">
        <v>6883</v>
      </c>
      <c r="G554" s="121" t="s">
        <v>6848</v>
      </c>
      <c r="H554" s="32"/>
      <c r="I554" s="123"/>
    </row>
    <row r="555" spans="1:9" ht="15">
      <c r="A555" s="32" t="s">
        <v>6807</v>
      </c>
      <c r="B555" s="32"/>
      <c r="C555" s="43" t="s">
        <v>6849</v>
      </c>
      <c r="D555" s="124">
        <v>550</v>
      </c>
      <c r="E555" s="122" t="s">
        <v>6807</v>
      </c>
      <c r="F555" s="32" t="s">
        <v>6884</v>
      </c>
      <c r="G555" s="121" t="s">
        <v>6849</v>
      </c>
      <c r="H555" s="32"/>
      <c r="I555" s="123"/>
    </row>
    <row r="556" spans="1:9" ht="57">
      <c r="A556" s="32" t="s">
        <v>6808</v>
      </c>
      <c r="B556" s="32"/>
      <c r="C556" s="43" t="s">
        <v>6850</v>
      </c>
      <c r="D556" s="124">
        <v>551</v>
      </c>
      <c r="E556" s="122" t="s">
        <v>6808</v>
      </c>
      <c r="F556" s="32" t="s">
        <v>6885</v>
      </c>
      <c r="G556" s="121" t="s">
        <v>6850</v>
      </c>
      <c r="H556" s="32"/>
      <c r="I556" s="123"/>
    </row>
    <row r="557" spans="1:9" ht="15">
      <c r="A557" s="32" t="s">
        <v>6800</v>
      </c>
      <c r="B557" s="32"/>
      <c r="C557" s="43" t="s">
        <v>6851</v>
      </c>
      <c r="D557" s="124">
        <v>552</v>
      </c>
      <c r="E557" s="122" t="s">
        <v>6800</v>
      </c>
      <c r="F557" s="32" t="s">
        <v>6878</v>
      </c>
      <c r="G557" s="121" t="s">
        <v>6851</v>
      </c>
      <c r="H557" s="32"/>
      <c r="I557" s="123"/>
    </row>
    <row r="558" spans="1:9" ht="28.5">
      <c r="A558" s="32" t="s">
        <v>6801</v>
      </c>
      <c r="B558" s="32"/>
      <c r="C558" s="43" t="s">
        <v>6852</v>
      </c>
      <c r="D558" s="124">
        <v>553</v>
      </c>
      <c r="E558" s="122" t="s">
        <v>6801</v>
      </c>
      <c r="F558" s="32" t="s">
        <v>6886</v>
      </c>
      <c r="G558" s="121" t="s">
        <v>6852</v>
      </c>
      <c r="H558" s="32"/>
      <c r="I558" s="123"/>
    </row>
    <row r="559" spans="1:9" ht="28.5">
      <c r="A559" s="32" t="s">
        <v>6802</v>
      </c>
      <c r="B559" s="32"/>
      <c r="C559" s="43" t="s">
        <v>6853</v>
      </c>
      <c r="D559" s="124">
        <v>554</v>
      </c>
      <c r="E559" s="122" t="s">
        <v>6802</v>
      </c>
      <c r="F559" s="32" t="s">
        <v>6887</v>
      </c>
      <c r="G559" s="121" t="s">
        <v>6853</v>
      </c>
      <c r="H559" s="32"/>
      <c r="I559" s="123"/>
    </row>
    <row r="560" spans="1:9" ht="57">
      <c r="A560" s="32" t="s">
        <v>6757</v>
      </c>
      <c r="B560" s="32"/>
      <c r="C560" s="43" t="s">
        <v>6854</v>
      </c>
      <c r="D560" s="71">
        <v>555</v>
      </c>
      <c r="E560" s="76" t="s">
        <v>6757</v>
      </c>
      <c r="F560" s="32" t="s">
        <v>6888</v>
      </c>
      <c r="G560" s="121" t="s">
        <v>6854</v>
      </c>
      <c r="H560" s="32"/>
      <c r="I560" s="59"/>
    </row>
    <row r="561" spans="1:9" ht="28.5">
      <c r="A561" s="32" t="s">
        <v>6764</v>
      </c>
      <c r="B561" s="32"/>
      <c r="C561" s="43" t="s">
        <v>6855</v>
      </c>
      <c r="D561" s="71">
        <v>556</v>
      </c>
      <c r="E561" s="76" t="s">
        <v>6764</v>
      </c>
      <c r="F561" s="32" t="s">
        <v>6889</v>
      </c>
      <c r="G561" s="121" t="s">
        <v>6855</v>
      </c>
      <c r="H561" s="32"/>
      <c r="I561" s="59"/>
    </row>
    <row r="562" spans="1:9" ht="15">
      <c r="A562" s="32" t="s">
        <v>6778</v>
      </c>
      <c r="B562" s="32"/>
      <c r="C562" s="43" t="s">
        <v>6778</v>
      </c>
      <c r="D562" s="124">
        <v>557</v>
      </c>
      <c r="E562" s="76" t="s">
        <v>6778</v>
      </c>
      <c r="F562" s="32" t="s">
        <v>6890</v>
      </c>
      <c r="G562" s="117" t="s">
        <v>6778</v>
      </c>
      <c r="H562" s="32"/>
      <c r="I562" s="59"/>
    </row>
    <row r="563" spans="1:9" ht="15">
      <c r="A563" s="32" t="s">
        <v>6779</v>
      </c>
      <c r="B563" s="32"/>
      <c r="C563" s="43" t="s">
        <v>6779</v>
      </c>
      <c r="D563" s="71">
        <v>558</v>
      </c>
      <c r="E563" s="76" t="s">
        <v>6779</v>
      </c>
      <c r="F563" s="32" t="s">
        <v>6891</v>
      </c>
      <c r="G563" s="117" t="s">
        <v>6779</v>
      </c>
      <c r="H563" s="32"/>
      <c r="I563" s="59"/>
    </row>
    <row r="564" spans="1:9" ht="15">
      <c r="A564" s="32" t="s">
        <v>6780</v>
      </c>
      <c r="B564" s="32"/>
      <c r="C564" s="43" t="s">
        <v>6780</v>
      </c>
      <c r="D564" s="71">
        <v>559</v>
      </c>
      <c r="E564" s="76" t="s">
        <v>6780</v>
      </c>
      <c r="F564" s="32" t="s">
        <v>6892</v>
      </c>
      <c r="G564" s="117" t="s">
        <v>6780</v>
      </c>
      <c r="H564" s="32"/>
      <c r="I564" s="59"/>
    </row>
    <row r="565" spans="1:9" ht="15">
      <c r="A565" s="32" t="s">
        <v>6781</v>
      </c>
      <c r="B565" s="32"/>
      <c r="C565" s="43" t="s">
        <v>6781</v>
      </c>
      <c r="D565" s="124">
        <v>560</v>
      </c>
      <c r="E565" s="76" t="s">
        <v>6781</v>
      </c>
      <c r="F565" s="32" t="s">
        <v>6893</v>
      </c>
      <c r="G565" s="117" t="s">
        <v>6781</v>
      </c>
      <c r="H565" s="32"/>
      <c r="I565" s="59"/>
    </row>
    <row r="566" spans="1:9" ht="15">
      <c r="A566" s="32" t="s">
        <v>6782</v>
      </c>
      <c r="B566" s="32"/>
      <c r="C566" s="43" t="s">
        <v>6782</v>
      </c>
      <c r="D566" s="71">
        <v>561</v>
      </c>
      <c r="E566" s="76" t="s">
        <v>6782</v>
      </c>
      <c r="F566" s="32" t="s">
        <v>6894</v>
      </c>
      <c r="G566" s="121" t="s">
        <v>6782</v>
      </c>
      <c r="H566" s="32"/>
      <c r="I566" s="59"/>
    </row>
    <row r="567" spans="1:9" ht="15">
      <c r="A567" s="32" t="s">
        <v>6775</v>
      </c>
      <c r="B567" s="32"/>
      <c r="C567" s="43" t="s">
        <v>6775</v>
      </c>
      <c r="D567" s="71">
        <v>562</v>
      </c>
      <c r="E567" s="76" t="s">
        <v>6775</v>
      </c>
      <c r="F567" s="32" t="s">
        <v>6775</v>
      </c>
      <c r="G567" s="117" t="s">
        <v>6775</v>
      </c>
      <c r="H567" s="32"/>
      <c r="I567" s="59"/>
    </row>
    <row r="568" spans="1:9" ht="15">
      <c r="A568" s="32" t="s">
        <v>6776</v>
      </c>
      <c r="B568" s="32"/>
      <c r="C568" s="43" t="s">
        <v>6776</v>
      </c>
      <c r="D568" s="124">
        <v>563</v>
      </c>
      <c r="E568" s="76" t="s">
        <v>6776</v>
      </c>
      <c r="F568" s="32" t="s">
        <v>6895</v>
      </c>
      <c r="G568" s="121" t="s">
        <v>6776</v>
      </c>
      <c r="H568" s="32"/>
      <c r="I568" s="59"/>
    </row>
    <row r="569" spans="1:9" ht="15">
      <c r="A569" s="32" t="s">
        <v>6771</v>
      </c>
      <c r="B569" s="32"/>
      <c r="C569" s="43" t="s">
        <v>6771</v>
      </c>
      <c r="D569" s="71">
        <v>564</v>
      </c>
      <c r="E569" s="76" t="s">
        <v>6771</v>
      </c>
      <c r="F569" s="32" t="s">
        <v>6771</v>
      </c>
      <c r="G569" s="117" t="s">
        <v>6771</v>
      </c>
      <c r="H569" s="32"/>
      <c r="I569" s="59"/>
    </row>
    <row r="570" spans="1:9" ht="15">
      <c r="A570" s="32" t="s">
        <v>6772</v>
      </c>
      <c r="B570" s="32"/>
      <c r="C570" s="43" t="s">
        <v>6772</v>
      </c>
      <c r="D570" s="71">
        <v>565</v>
      </c>
      <c r="E570" s="76" t="s">
        <v>6772</v>
      </c>
      <c r="F570" s="32" t="s">
        <v>6772</v>
      </c>
      <c r="G570" s="117" t="s">
        <v>6772</v>
      </c>
      <c r="H570" s="32"/>
      <c r="I570" s="59"/>
    </row>
    <row r="571" spans="1:9" ht="15">
      <c r="A571" s="32" t="s">
        <v>6773</v>
      </c>
      <c r="B571" s="32"/>
      <c r="C571" s="43" t="s">
        <v>6773</v>
      </c>
      <c r="D571" s="124">
        <v>566</v>
      </c>
      <c r="E571" s="76" t="s">
        <v>6773</v>
      </c>
      <c r="F571" s="32" t="s">
        <v>6773</v>
      </c>
      <c r="G571" s="121" t="s">
        <v>6773</v>
      </c>
      <c r="H571" s="32"/>
      <c r="I571" s="59"/>
    </row>
    <row r="572" spans="1:9" ht="28.5">
      <c r="A572" s="32" t="s">
        <v>6783</v>
      </c>
      <c r="B572" s="32"/>
      <c r="C572" s="43" t="s">
        <v>6856</v>
      </c>
      <c r="D572" s="71">
        <v>567</v>
      </c>
      <c r="E572" s="76" t="s">
        <v>6783</v>
      </c>
      <c r="F572" s="32" t="s">
        <v>6896</v>
      </c>
      <c r="G572" s="117" t="s">
        <v>6856</v>
      </c>
      <c r="H572" s="32"/>
      <c r="I572" s="59"/>
    </row>
    <row r="573" spans="1:9" ht="28.5">
      <c r="A573" s="32" t="s">
        <v>6784</v>
      </c>
      <c r="B573" s="32"/>
      <c r="C573" s="43" t="s">
        <v>6857</v>
      </c>
      <c r="D573" s="71">
        <v>568</v>
      </c>
      <c r="E573" s="76" t="s">
        <v>6784</v>
      </c>
      <c r="F573" s="32" t="s">
        <v>6897</v>
      </c>
      <c r="G573" s="117" t="s">
        <v>6857</v>
      </c>
      <c r="H573" s="32"/>
      <c r="I573" s="59"/>
    </row>
    <row r="574" spans="1:9" ht="28.5">
      <c r="A574" s="32" t="s">
        <v>6785</v>
      </c>
      <c r="B574" s="32"/>
      <c r="C574" s="43" t="s">
        <v>6858</v>
      </c>
      <c r="D574" s="124">
        <v>569</v>
      </c>
      <c r="E574" s="76" t="s">
        <v>6785</v>
      </c>
      <c r="F574" s="32" t="s">
        <v>6898</v>
      </c>
      <c r="G574" s="117" t="s">
        <v>6858</v>
      </c>
      <c r="H574" s="32"/>
      <c r="I574" s="59"/>
    </row>
    <row r="575" spans="1:9" ht="28.5">
      <c r="A575" s="32" t="s">
        <v>6786</v>
      </c>
      <c r="B575" s="32"/>
      <c r="C575" s="43" t="s">
        <v>6859</v>
      </c>
      <c r="D575" s="71">
        <v>570</v>
      </c>
      <c r="E575" s="76" t="s">
        <v>6786</v>
      </c>
      <c r="F575" s="32" t="s">
        <v>6899</v>
      </c>
      <c r="G575" s="117" t="s">
        <v>6859</v>
      </c>
      <c r="H575" s="32"/>
      <c r="I575" s="59"/>
    </row>
    <row r="576" spans="1:9" ht="28.5">
      <c r="A576" s="32" t="s">
        <v>6787</v>
      </c>
      <c r="B576" s="32"/>
      <c r="C576" s="43" t="s">
        <v>6860</v>
      </c>
      <c r="D576" s="71">
        <v>571</v>
      </c>
      <c r="E576" s="76" t="s">
        <v>6787</v>
      </c>
      <c r="F576" s="32" t="s">
        <v>6900</v>
      </c>
      <c r="G576" s="117" t="s">
        <v>6860</v>
      </c>
      <c r="H576" s="32"/>
      <c r="I576" s="59"/>
    </row>
    <row r="577" spans="1:9" ht="42.75">
      <c r="A577" s="32" t="s">
        <v>6788</v>
      </c>
      <c r="B577" s="32"/>
      <c r="C577" s="43" t="s">
        <v>6861</v>
      </c>
      <c r="D577" s="124">
        <v>572</v>
      </c>
      <c r="E577" s="76" t="s">
        <v>6788</v>
      </c>
      <c r="F577" s="32" t="s">
        <v>6901</v>
      </c>
      <c r="G577" s="117" t="s">
        <v>6861</v>
      </c>
      <c r="H577" s="32"/>
      <c r="I577" s="59"/>
    </row>
    <row r="578" spans="1:9" ht="15">
      <c r="A578" s="32" t="s">
        <v>6789</v>
      </c>
      <c r="B578" s="32"/>
      <c r="C578" s="43" t="s">
        <v>6862</v>
      </c>
      <c r="D578" s="71">
        <v>573</v>
      </c>
      <c r="E578" s="76" t="s">
        <v>6789</v>
      </c>
      <c r="F578" s="32" t="s">
        <v>6902</v>
      </c>
      <c r="G578" s="117" t="s">
        <v>6862</v>
      </c>
      <c r="H578" s="32"/>
      <c r="I578" s="59"/>
    </row>
    <row r="579" spans="1:9" ht="42.75">
      <c r="A579" s="32" t="s">
        <v>6790</v>
      </c>
      <c r="B579" s="32"/>
      <c r="C579" s="43" t="s">
        <v>6863</v>
      </c>
      <c r="D579" s="71">
        <v>574</v>
      </c>
      <c r="E579" s="76" t="s">
        <v>6790</v>
      </c>
      <c r="F579" s="32" t="s">
        <v>6903</v>
      </c>
      <c r="G579" s="117" t="s">
        <v>6863</v>
      </c>
      <c r="H579" s="32"/>
      <c r="I579" s="59"/>
    </row>
    <row r="580" spans="1:9" ht="15">
      <c r="A580" s="32" t="s">
        <v>6791</v>
      </c>
      <c r="B580" s="32"/>
      <c r="C580" s="43" t="s">
        <v>6864</v>
      </c>
      <c r="D580" s="124">
        <v>575</v>
      </c>
      <c r="E580" s="76" t="s">
        <v>6791</v>
      </c>
      <c r="F580" s="32" t="s">
        <v>6904</v>
      </c>
      <c r="G580" s="117" t="s">
        <v>6864</v>
      </c>
      <c r="H580" s="32"/>
      <c r="I580" s="59"/>
    </row>
    <row r="581" spans="1:9" ht="28.5">
      <c r="A581" s="32" t="s">
        <v>6792</v>
      </c>
      <c r="B581" s="32"/>
      <c r="C581" s="43" t="s">
        <v>6865</v>
      </c>
      <c r="D581" s="71">
        <v>576</v>
      </c>
      <c r="E581" s="76" t="s">
        <v>6792</v>
      </c>
      <c r="F581" s="32" t="s">
        <v>6905</v>
      </c>
      <c r="G581" s="117" t="s">
        <v>6865</v>
      </c>
      <c r="H581" s="32"/>
      <c r="I581" s="59"/>
    </row>
    <row r="582" spans="1:9" ht="15">
      <c r="A582" s="32" t="s">
        <v>6793</v>
      </c>
      <c r="B582" s="32"/>
      <c r="C582" s="43" t="s">
        <v>6866</v>
      </c>
      <c r="D582" s="71">
        <v>577</v>
      </c>
      <c r="E582" s="76" t="s">
        <v>6793</v>
      </c>
      <c r="F582" s="32" t="s">
        <v>6906</v>
      </c>
      <c r="G582" s="117" t="s">
        <v>6866</v>
      </c>
      <c r="H582" s="32"/>
      <c r="I582" s="59"/>
    </row>
    <row r="583" spans="1:9" ht="57">
      <c r="A583" s="32" t="s">
        <v>6794</v>
      </c>
      <c r="B583" s="32"/>
      <c r="C583" s="43" t="s">
        <v>6867</v>
      </c>
      <c r="D583" s="124">
        <v>578</v>
      </c>
      <c r="E583" s="76" t="s">
        <v>6794</v>
      </c>
      <c r="F583" s="32" t="s">
        <v>6907</v>
      </c>
      <c r="G583" s="117" t="s">
        <v>6867</v>
      </c>
      <c r="H583" s="32"/>
      <c r="I583" s="59"/>
    </row>
    <row r="584" spans="1:9" ht="28.5">
      <c r="A584" s="32" t="s">
        <v>6795</v>
      </c>
      <c r="B584" s="32"/>
      <c r="C584" s="43" t="s">
        <v>6868</v>
      </c>
      <c r="D584" s="71">
        <v>579</v>
      </c>
      <c r="E584" s="76" t="s">
        <v>6795</v>
      </c>
      <c r="F584" s="32" t="s">
        <v>6908</v>
      </c>
      <c r="G584" s="117" t="s">
        <v>6868</v>
      </c>
      <c r="H584" s="32"/>
      <c r="I584" s="59"/>
    </row>
    <row r="585" spans="1:9" ht="57">
      <c r="A585" s="32" t="s">
        <v>6796</v>
      </c>
      <c r="B585" s="32"/>
      <c r="C585" s="43" t="s">
        <v>6869</v>
      </c>
      <c r="D585" s="71">
        <v>580</v>
      </c>
      <c r="E585" s="76" t="s">
        <v>6796</v>
      </c>
      <c r="F585" s="32" t="s">
        <v>6909</v>
      </c>
      <c r="G585" s="117" t="s">
        <v>6869</v>
      </c>
      <c r="H585" s="32"/>
      <c r="I585" s="59"/>
    </row>
    <row r="586" spans="1:9" ht="42.75">
      <c r="A586" s="32" t="s">
        <v>6797</v>
      </c>
      <c r="B586" s="32"/>
      <c r="C586" s="43" t="s">
        <v>6870</v>
      </c>
      <c r="D586" s="124">
        <v>581</v>
      </c>
      <c r="E586" s="76" t="s">
        <v>6797</v>
      </c>
      <c r="F586" s="32" t="s">
        <v>6910</v>
      </c>
      <c r="G586" s="117" t="s">
        <v>6870</v>
      </c>
      <c r="H586" s="32"/>
      <c r="I586" s="59"/>
    </row>
    <row r="587" spans="1:9" ht="71.25">
      <c r="A587" s="32" t="s">
        <v>6798</v>
      </c>
      <c r="B587" s="32"/>
      <c r="C587" s="43" t="s">
        <v>6871</v>
      </c>
      <c r="D587" s="71">
        <v>582</v>
      </c>
      <c r="E587" s="76" t="s">
        <v>6798</v>
      </c>
      <c r="F587" s="32" t="s">
        <v>6911</v>
      </c>
      <c r="G587" s="121" t="s">
        <v>6871</v>
      </c>
      <c r="H587" s="32"/>
      <c r="I587" s="59"/>
    </row>
    <row r="588" spans="1:9" ht="28.5">
      <c r="A588" s="32" t="s">
        <v>6768</v>
      </c>
      <c r="B588" s="32"/>
      <c r="C588" s="43" t="s">
        <v>6872</v>
      </c>
      <c r="D588" s="71">
        <v>583</v>
      </c>
      <c r="E588" s="76" t="s">
        <v>6768</v>
      </c>
      <c r="F588" s="32" t="s">
        <v>6912</v>
      </c>
      <c r="G588" s="121" t="s">
        <v>6872</v>
      </c>
      <c r="H588" s="32"/>
      <c r="I588" s="59"/>
    </row>
    <row r="589" spans="1:9" ht="28.5">
      <c r="A589" s="32" t="s">
        <v>6767</v>
      </c>
      <c r="B589" s="32"/>
      <c r="C589" s="43" t="s">
        <v>6873</v>
      </c>
      <c r="D589" s="71">
        <v>584</v>
      </c>
      <c r="E589" s="76" t="s">
        <v>6767</v>
      </c>
      <c r="F589" s="32" t="s">
        <v>6913</v>
      </c>
      <c r="G589" s="121" t="s">
        <v>6873</v>
      </c>
      <c r="H589" s="32"/>
      <c r="I589" s="59"/>
    </row>
    <row r="590" spans="1:9" ht="28.5">
      <c r="A590" s="32" t="s">
        <v>6809</v>
      </c>
      <c r="B590" s="32"/>
      <c r="C590" s="43" t="s">
        <v>6874</v>
      </c>
      <c r="D590" s="71">
        <v>585</v>
      </c>
      <c r="E590" s="76" t="s">
        <v>6809</v>
      </c>
      <c r="F590" s="32" t="s">
        <v>6914</v>
      </c>
      <c r="G590" s="121" t="s">
        <v>6874</v>
      </c>
      <c r="H590" s="32"/>
      <c r="I590" s="59"/>
    </row>
    <row r="591" spans="1:9" ht="57">
      <c r="A591" s="32" t="s">
        <v>6754</v>
      </c>
      <c r="B591" s="32"/>
      <c r="C591" s="43" t="s">
        <v>6923</v>
      </c>
      <c r="D591" s="71">
        <v>586</v>
      </c>
      <c r="E591" s="76" t="s">
        <v>6754</v>
      </c>
      <c r="F591" s="32" t="s">
        <v>6928</v>
      </c>
      <c r="G591" s="117" t="s">
        <v>6923</v>
      </c>
      <c r="H591" s="32"/>
      <c r="I591" s="59"/>
    </row>
    <row r="592" spans="1:9" ht="15">
      <c r="A592" s="32" t="s">
        <v>6752</v>
      </c>
      <c r="B592" s="32"/>
      <c r="C592" s="43" t="s">
        <v>6921</v>
      </c>
      <c r="D592" s="71">
        <v>587</v>
      </c>
      <c r="E592" s="76" t="s">
        <v>6752</v>
      </c>
      <c r="F592" s="32" t="s">
        <v>6933</v>
      </c>
      <c r="G592" s="121" t="s">
        <v>6921</v>
      </c>
      <c r="H592" s="32"/>
      <c r="I592" s="59"/>
    </row>
    <row r="593" spans="1:9" ht="15">
      <c r="A593" s="32" t="s">
        <v>6753</v>
      </c>
      <c r="B593" s="32"/>
      <c r="C593" s="43" t="s">
        <v>6922</v>
      </c>
      <c r="D593" s="71">
        <v>588</v>
      </c>
      <c r="E593" s="76" t="s">
        <v>6753</v>
      </c>
      <c r="F593" s="32" t="s">
        <v>6934</v>
      </c>
      <c r="G593" s="121" t="s">
        <v>6922</v>
      </c>
      <c r="H593" s="32"/>
      <c r="I593" s="59"/>
    </row>
    <row r="594" spans="1:9" ht="28.5">
      <c r="A594" s="32" t="s">
        <v>6751</v>
      </c>
      <c r="B594" s="32"/>
      <c r="C594" s="43" t="s">
        <v>6924</v>
      </c>
      <c r="D594" s="71">
        <v>589</v>
      </c>
      <c r="E594" s="76" t="s">
        <v>6751</v>
      </c>
      <c r="F594" s="32" t="s">
        <v>6929</v>
      </c>
      <c r="G594" s="121" t="s">
        <v>6924</v>
      </c>
      <c r="H594" s="32"/>
      <c r="I594" s="59"/>
    </row>
    <row r="595" spans="1:9" ht="28.5">
      <c r="A595" s="32" t="s">
        <v>6750</v>
      </c>
      <c r="B595" s="32"/>
      <c r="C595" s="43" t="s">
        <v>6925</v>
      </c>
      <c r="D595" s="71">
        <v>590</v>
      </c>
      <c r="E595" s="76" t="s">
        <v>6750</v>
      </c>
      <c r="F595" s="32" t="s">
        <v>6930</v>
      </c>
      <c r="G595" s="117" t="s">
        <v>6925</v>
      </c>
      <c r="H595" s="32"/>
      <c r="I595" s="59"/>
    </row>
    <row r="596" spans="1:9" ht="15">
      <c r="A596" s="32" t="s">
        <v>6749</v>
      </c>
      <c r="B596" s="32"/>
      <c r="C596" s="43" t="s">
        <v>6926</v>
      </c>
      <c r="D596" s="71">
        <v>591</v>
      </c>
      <c r="E596" s="76" t="s">
        <v>6749</v>
      </c>
      <c r="F596" s="32" t="s">
        <v>6931</v>
      </c>
      <c r="G596" s="117" t="s">
        <v>6926</v>
      </c>
      <c r="H596" s="32"/>
      <c r="I596" s="59"/>
    </row>
    <row r="597" spans="1:9" ht="15">
      <c r="A597" s="32" t="s">
        <v>6748</v>
      </c>
      <c r="B597" s="32"/>
      <c r="C597" s="43" t="s">
        <v>6927</v>
      </c>
      <c r="D597" s="71">
        <v>592</v>
      </c>
      <c r="E597" s="76" t="s">
        <v>6748</v>
      </c>
      <c r="F597" s="32" t="s">
        <v>6932</v>
      </c>
      <c r="G597" s="121" t="s">
        <v>6927</v>
      </c>
      <c r="H597" s="32"/>
      <c r="I597" s="59"/>
    </row>
    <row r="598" spans="1:9" ht="15">
      <c r="A598" s="32" t="s">
        <v>6942</v>
      </c>
      <c r="B598" s="32" t="s">
        <v>1129</v>
      </c>
      <c r="C598" s="43" t="s">
        <v>3675</v>
      </c>
      <c r="D598" s="339">
        <v>593</v>
      </c>
      <c r="E598" s="340" t="s">
        <v>6942</v>
      </c>
      <c r="F598" s="32" t="s">
        <v>6943</v>
      </c>
      <c r="G598" s="121" t="s">
        <v>3675</v>
      </c>
      <c r="H598" s="32" t="s">
        <v>1130</v>
      </c>
      <c r="I598" s="341" t="s">
        <v>1131</v>
      </c>
    </row>
    <row r="599" spans="1:9" ht="57">
      <c r="A599" s="32" t="s">
        <v>7526</v>
      </c>
      <c r="B599" s="32"/>
      <c r="C599" s="43" t="s">
        <v>7526</v>
      </c>
      <c r="D599" s="71">
        <v>594</v>
      </c>
      <c r="E599" s="76" t="s">
        <v>7526</v>
      </c>
      <c r="F599" s="344" t="s">
        <v>7526</v>
      </c>
      <c r="G599" s="345" t="s">
        <v>7526</v>
      </c>
      <c r="H599" s="32"/>
      <c r="I599" s="59"/>
    </row>
    <row r="600" spans="1:9" ht="42.75">
      <c r="A600" s="32" t="s">
        <v>7528</v>
      </c>
      <c r="B600" s="32"/>
      <c r="C600" s="43" t="s">
        <v>7528</v>
      </c>
      <c r="D600" s="71">
        <v>595</v>
      </c>
      <c r="E600" s="76" t="s">
        <v>7528</v>
      </c>
      <c r="F600" s="344" t="s">
        <v>7528</v>
      </c>
      <c r="G600" s="345" t="s">
        <v>7528</v>
      </c>
      <c r="H600" s="32"/>
      <c r="I600" s="59"/>
    </row>
    <row r="601" spans="1:9" ht="42.75">
      <c r="A601" s="32" t="s">
        <v>7529</v>
      </c>
      <c r="B601" s="32"/>
      <c r="C601" s="43" t="s">
        <v>7529</v>
      </c>
      <c r="D601" s="339">
        <v>596</v>
      </c>
      <c r="E601" s="76" t="s">
        <v>7529</v>
      </c>
      <c r="F601" s="344" t="s">
        <v>7529</v>
      </c>
      <c r="G601" s="345" t="s">
        <v>7529</v>
      </c>
      <c r="H601" s="32"/>
      <c r="I601" s="59"/>
    </row>
    <row r="602" spans="1:9" ht="42.75">
      <c r="A602" s="32" t="s">
        <v>7530</v>
      </c>
      <c r="B602" s="32"/>
      <c r="C602" s="43" t="s">
        <v>7530</v>
      </c>
      <c r="D602" s="71">
        <v>597</v>
      </c>
      <c r="E602" s="76" t="s">
        <v>7530</v>
      </c>
      <c r="F602" s="344" t="s">
        <v>7530</v>
      </c>
      <c r="G602" s="345" t="s">
        <v>7530</v>
      </c>
      <c r="H602" s="32"/>
      <c r="I602" s="59"/>
    </row>
    <row r="603" spans="1:9" ht="42.75">
      <c r="A603" s="32" t="s">
        <v>7532</v>
      </c>
      <c r="B603" s="32"/>
      <c r="C603" s="43" t="s">
        <v>7532</v>
      </c>
      <c r="D603" s="71">
        <v>598</v>
      </c>
      <c r="E603" s="76" t="s">
        <v>7532</v>
      </c>
      <c r="F603" s="344" t="s">
        <v>7532</v>
      </c>
      <c r="G603" s="345" t="s">
        <v>7532</v>
      </c>
      <c r="H603" s="32"/>
      <c r="I603" s="59"/>
    </row>
    <row r="604" spans="1:9" ht="42.75">
      <c r="A604" s="32" t="s">
        <v>6759</v>
      </c>
      <c r="B604" s="32"/>
      <c r="C604" s="43" t="s">
        <v>7534</v>
      </c>
      <c r="D604" s="339">
        <v>599</v>
      </c>
      <c r="E604" s="340" t="s">
        <v>6759</v>
      </c>
      <c r="F604" s="32" t="s">
        <v>7535</v>
      </c>
      <c r="G604" s="121" t="s">
        <v>7534</v>
      </c>
      <c r="H604" s="32"/>
      <c r="I604" s="341"/>
    </row>
    <row r="605" spans="1:9" ht="15">
      <c r="A605" s="32" t="s">
        <v>6755</v>
      </c>
      <c r="B605" s="32"/>
      <c r="C605" s="43" t="s">
        <v>7544</v>
      </c>
      <c r="D605" s="71">
        <v>600</v>
      </c>
      <c r="E605" s="76" t="s">
        <v>7543</v>
      </c>
      <c r="F605" s="32" t="s">
        <v>7543</v>
      </c>
      <c r="G605" s="121" t="s">
        <v>7544</v>
      </c>
      <c r="H605" s="32"/>
      <c r="I605" s="59"/>
    </row>
  </sheetData>
  <mergeCells count="4">
    <mergeCell ref="A1:B2"/>
    <mergeCell ref="C4:D4"/>
    <mergeCell ref="C3:F3"/>
    <mergeCell ref="C1:F2"/>
  </mergeCells>
  <phoneticPr fontId="43" type="noConversion"/>
  <pageMargins left="0.7" right="0.7" top="0.75" bottom="0.75" header="0.3" footer="0.3"/>
  <pageSetup orientation="portrait" horizontalDpi="1200" verticalDpi="1200"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D103"/>
  <sheetViews>
    <sheetView topLeftCell="A72" workbookViewId="0">
      <selection activeCell="A98" sqref="A98"/>
    </sheetView>
  </sheetViews>
  <sheetFormatPr defaultRowHeight="14.25"/>
  <cols>
    <col min="1" max="1" width="14" customWidth="1"/>
    <col min="2" max="2" width="21.75" bestFit="1" customWidth="1"/>
    <col min="3" max="3" width="136.125" bestFit="1" customWidth="1"/>
    <col min="4" max="4" width="83.5" bestFit="1" customWidth="1"/>
  </cols>
  <sheetData>
    <row r="1" spans="1:4" ht="15">
      <c r="A1" s="2" t="s">
        <v>1831</v>
      </c>
      <c r="B1" s="2" t="s">
        <v>1832</v>
      </c>
      <c r="C1" s="2" t="s">
        <v>1833</v>
      </c>
      <c r="D1" s="2" t="s">
        <v>237</v>
      </c>
    </row>
    <row r="2" spans="1:4">
      <c r="A2" t="s">
        <v>1834</v>
      </c>
      <c r="B2" t="s">
        <v>1835</v>
      </c>
      <c r="C2" t="s">
        <v>822</v>
      </c>
      <c r="D2" t="str">
        <f t="shared" ref="D2:D33" si="0">VLOOKUP(C2,TranslationTable,3,FALSE)</f>
        <v>在“成分描述”一栏中，请提供此物质的EC编号。</v>
      </c>
    </row>
    <row r="3" spans="1:4">
      <c r="A3" t="s">
        <v>1901</v>
      </c>
      <c r="B3" t="s">
        <v>1837</v>
      </c>
      <c r="C3" t="s">
        <v>833</v>
      </c>
      <c r="D3" t="str">
        <f t="shared" si="0"/>
        <v>在下一行中，请提供此物质的可呼吸部分的单独条目。</v>
      </c>
    </row>
    <row r="4" spans="1:4">
      <c r="A4" t="s">
        <v>1836</v>
      </c>
      <c r="B4" t="s">
        <v>1837</v>
      </c>
      <c r="C4" t="s">
        <v>833</v>
      </c>
      <c r="D4" t="str">
        <f t="shared" si="0"/>
        <v>在下一行中，请提供此物质的可呼吸部分的单独条目。</v>
      </c>
    </row>
    <row r="5" spans="1:4">
      <c r="A5" t="s">
        <v>1838</v>
      </c>
      <c r="B5" t="s">
        <v>1837</v>
      </c>
      <c r="C5" t="s">
        <v>833</v>
      </c>
      <c r="D5" t="str">
        <f t="shared" si="0"/>
        <v>在下一行中，请提供此物质的可呼吸部分的单独条目。</v>
      </c>
    </row>
    <row r="6" spans="1:4">
      <c r="A6" t="s">
        <v>1839</v>
      </c>
      <c r="B6" t="s">
        <v>1837</v>
      </c>
      <c r="C6" t="s">
        <v>833</v>
      </c>
      <c r="D6" t="str">
        <f t="shared" si="0"/>
        <v>在下一行中，请提供此物质的可呼吸部分的单独条目。</v>
      </c>
    </row>
    <row r="7" spans="1:4">
      <c r="A7" t="s">
        <v>1840</v>
      </c>
      <c r="B7" t="s">
        <v>1837</v>
      </c>
      <c r="C7" t="s">
        <v>833</v>
      </c>
      <c r="D7" t="str">
        <f t="shared" si="0"/>
        <v>在下一行中，请提供此物质的可呼吸部分的单独条目。</v>
      </c>
    </row>
    <row r="8" spans="1:4">
      <c r="A8" t="s">
        <v>1842</v>
      </c>
      <c r="B8" t="s">
        <v>1843</v>
      </c>
      <c r="C8" t="s">
        <v>827</v>
      </c>
      <c r="D8" t="str">
        <f t="shared" si="0"/>
        <v>在“组分描述”列中，请提供此物质的分子量。</v>
      </c>
    </row>
    <row r="9" spans="1:4">
      <c r="A9" t="s">
        <v>1844</v>
      </c>
      <c r="B9" t="s">
        <v>1843</v>
      </c>
      <c r="C9" t="s">
        <v>827</v>
      </c>
      <c r="D9" t="str">
        <f t="shared" si="0"/>
        <v>在“组分描述”列中，请提供此物质的分子量。</v>
      </c>
    </row>
    <row r="10" spans="1:4">
      <c r="A10" t="s">
        <v>1845</v>
      </c>
      <c r="B10" t="s">
        <v>1843</v>
      </c>
      <c r="C10" t="s">
        <v>827</v>
      </c>
      <c r="D10" t="str">
        <f t="shared" si="0"/>
        <v>在“组分描述”列中，请提供此物质的分子量。</v>
      </c>
    </row>
    <row r="11" spans="1:4">
      <c r="A11" t="s">
        <v>1846</v>
      </c>
      <c r="B11" t="s">
        <v>1843</v>
      </c>
      <c r="C11" t="s">
        <v>827</v>
      </c>
      <c r="D11" t="str">
        <f t="shared" si="0"/>
        <v>在“组分描述”列中，请提供此物质的分子量。</v>
      </c>
    </row>
    <row r="12" spans="1:4">
      <c r="A12" t="s">
        <v>1847</v>
      </c>
      <c r="B12" t="s">
        <v>1848</v>
      </c>
      <c r="C12" t="s">
        <v>817</v>
      </c>
      <c r="D12" t="str">
        <f t="shared" si="0"/>
        <v>在“成分描述”一栏中，请也指出此物质是否是脲二酮，缩二脲或混合物。</v>
      </c>
    </row>
    <row r="13" spans="1:4">
      <c r="A13" t="s">
        <v>1849</v>
      </c>
      <c r="B13" t="s">
        <v>1848</v>
      </c>
      <c r="C13" t="s">
        <v>807</v>
      </c>
      <c r="D13" t="str">
        <f t="shared" si="0"/>
        <v>在“成分描述”一栏中，请也指出此物质是否是纤维或非纤维形式。</v>
      </c>
    </row>
    <row r="14" spans="1:4">
      <c r="A14" t="s">
        <v>1900</v>
      </c>
      <c r="B14" t="s">
        <v>1835</v>
      </c>
      <c r="C14" t="s">
        <v>822</v>
      </c>
      <c r="D14" t="str">
        <f t="shared" si="0"/>
        <v>在“成分描述”一栏中，请提供此物质的EC编号。</v>
      </c>
    </row>
    <row r="15" spans="1:4">
      <c r="A15" t="s">
        <v>1850</v>
      </c>
      <c r="B15" t="s">
        <v>1835</v>
      </c>
      <c r="C15" t="s">
        <v>822</v>
      </c>
      <c r="D15" t="str">
        <f t="shared" si="0"/>
        <v>在“成分描述”一栏中，请提供此物质的EC编号。</v>
      </c>
    </row>
    <row r="16" spans="1:4">
      <c r="A16" t="s">
        <v>1851</v>
      </c>
      <c r="B16" t="s">
        <v>1835</v>
      </c>
      <c r="C16" t="s">
        <v>822</v>
      </c>
      <c r="D16" t="str">
        <f t="shared" si="0"/>
        <v>在“成分描述”一栏中，请提供此物质的EC编号。</v>
      </c>
    </row>
    <row r="17" spans="1:4">
      <c r="A17" t="s">
        <v>1852</v>
      </c>
      <c r="B17" t="s">
        <v>1835</v>
      </c>
      <c r="C17" t="s">
        <v>822</v>
      </c>
      <c r="D17" t="str">
        <f t="shared" si="0"/>
        <v>在“成分描述”一栏中，请提供此物质的EC编号。</v>
      </c>
    </row>
    <row r="18" spans="1:4">
      <c r="A18" t="s">
        <v>1853</v>
      </c>
      <c r="B18" t="s">
        <v>1835</v>
      </c>
      <c r="C18" t="s">
        <v>822</v>
      </c>
      <c r="D18" t="str">
        <f t="shared" si="0"/>
        <v>在“成分描述”一栏中，请提供此物质的EC编号。</v>
      </c>
    </row>
    <row r="19" spans="1:4">
      <c r="A19" t="s">
        <v>1854</v>
      </c>
      <c r="B19" t="s">
        <v>1835</v>
      </c>
      <c r="C19" t="s">
        <v>822</v>
      </c>
      <c r="D19" t="str">
        <f t="shared" si="0"/>
        <v>在“成分描述”一栏中，请提供此物质的EC编号。</v>
      </c>
    </row>
    <row r="20" spans="1:4">
      <c r="A20" t="s">
        <v>1855</v>
      </c>
      <c r="B20" t="s">
        <v>1835</v>
      </c>
      <c r="C20" t="s">
        <v>822</v>
      </c>
      <c r="D20" t="str">
        <f t="shared" si="0"/>
        <v>在“成分描述”一栏中，请提供此物质的EC编号。</v>
      </c>
    </row>
    <row r="21" spans="1:4">
      <c r="A21" t="s">
        <v>1856</v>
      </c>
      <c r="B21" t="s">
        <v>1835</v>
      </c>
      <c r="C21" t="s">
        <v>822</v>
      </c>
      <c r="D21" t="str">
        <f t="shared" si="0"/>
        <v>在“成分描述”一栏中，请提供此物质的EC编号。</v>
      </c>
    </row>
    <row r="22" spans="1:4">
      <c r="A22" t="s">
        <v>1857</v>
      </c>
      <c r="B22" t="s">
        <v>1835</v>
      </c>
      <c r="C22" t="s">
        <v>822</v>
      </c>
      <c r="D22" t="str">
        <f t="shared" si="0"/>
        <v>在“成分描述”一栏中，请提供此物质的EC编号。</v>
      </c>
    </row>
    <row r="23" spans="1:4">
      <c r="A23" t="s">
        <v>1858</v>
      </c>
      <c r="B23" t="s">
        <v>1835</v>
      </c>
      <c r="C23" t="s">
        <v>822</v>
      </c>
      <c r="D23" t="str">
        <f t="shared" si="0"/>
        <v>在“成分描述”一栏中，请提供此物质的EC编号。</v>
      </c>
    </row>
    <row r="24" spans="1:4">
      <c r="A24" t="s">
        <v>1859</v>
      </c>
      <c r="B24" t="s">
        <v>1835</v>
      </c>
      <c r="C24" t="s">
        <v>822</v>
      </c>
      <c r="D24" t="str">
        <f t="shared" si="0"/>
        <v>在“成分描述”一栏中，请提供此物质的EC编号。</v>
      </c>
    </row>
    <row r="25" spans="1:4">
      <c r="A25" t="s">
        <v>1860</v>
      </c>
      <c r="B25" t="s">
        <v>1835</v>
      </c>
      <c r="C25" t="s">
        <v>822</v>
      </c>
      <c r="D25" t="str">
        <f t="shared" si="0"/>
        <v>在“成分描述”一栏中，请提供此物质的EC编号。</v>
      </c>
    </row>
    <row r="26" spans="1:4">
      <c r="A26" t="s">
        <v>1861</v>
      </c>
      <c r="B26" t="s">
        <v>1835</v>
      </c>
      <c r="C26" t="s">
        <v>822</v>
      </c>
      <c r="D26" t="str">
        <f t="shared" si="0"/>
        <v>在“成分描述”一栏中，请提供此物质的EC编号。</v>
      </c>
    </row>
    <row r="27" spans="1:4">
      <c r="A27" t="s">
        <v>1862</v>
      </c>
      <c r="B27" t="s">
        <v>1835</v>
      </c>
      <c r="C27" t="s">
        <v>822</v>
      </c>
      <c r="D27" t="str">
        <f t="shared" si="0"/>
        <v>在“成分描述”一栏中，请提供此物质的EC编号。</v>
      </c>
    </row>
    <row r="28" spans="1:4">
      <c r="A28" t="s">
        <v>1863</v>
      </c>
      <c r="B28" t="s">
        <v>1835</v>
      </c>
      <c r="C28" t="s">
        <v>822</v>
      </c>
      <c r="D28" t="str">
        <f t="shared" si="0"/>
        <v>在“成分描述”一栏中，请提供此物质的EC编号。</v>
      </c>
    </row>
    <row r="29" spans="1:4">
      <c r="A29" t="s">
        <v>1864</v>
      </c>
      <c r="B29" t="s">
        <v>1835</v>
      </c>
      <c r="C29" t="s">
        <v>822</v>
      </c>
      <c r="D29" t="str">
        <f t="shared" si="0"/>
        <v>在“成分描述”一栏中，请提供此物质的EC编号。</v>
      </c>
    </row>
    <row r="30" spans="1:4">
      <c r="A30" t="s">
        <v>1865</v>
      </c>
      <c r="B30" t="s">
        <v>1835</v>
      </c>
      <c r="C30" t="s">
        <v>822</v>
      </c>
      <c r="D30" t="str">
        <f t="shared" si="0"/>
        <v>在“成分描述”一栏中，请提供此物质的EC编号。</v>
      </c>
    </row>
    <row r="31" spans="1:4">
      <c r="A31" t="s">
        <v>1866</v>
      </c>
      <c r="B31" t="s">
        <v>1835</v>
      </c>
      <c r="C31" t="s">
        <v>822</v>
      </c>
      <c r="D31" t="str">
        <f t="shared" si="0"/>
        <v>在“成分描述”一栏中，请提供此物质的EC编号。</v>
      </c>
    </row>
    <row r="32" spans="1:4">
      <c r="A32" t="s">
        <v>1867</v>
      </c>
      <c r="B32" t="s">
        <v>1835</v>
      </c>
      <c r="C32" t="s">
        <v>822</v>
      </c>
      <c r="D32" t="str">
        <f t="shared" si="0"/>
        <v>在“成分描述”一栏中，请提供此物质的EC编号。</v>
      </c>
    </row>
    <row r="33" spans="1:4">
      <c r="A33" t="s">
        <v>1868</v>
      </c>
      <c r="B33" t="s">
        <v>1835</v>
      </c>
      <c r="C33" t="s">
        <v>822</v>
      </c>
      <c r="D33" t="str">
        <f t="shared" si="0"/>
        <v>在“成分描述”一栏中，请提供此物质的EC编号。</v>
      </c>
    </row>
    <row r="34" spans="1:4">
      <c r="A34" t="s">
        <v>1869</v>
      </c>
      <c r="B34" t="s">
        <v>1835</v>
      </c>
      <c r="C34" t="s">
        <v>822</v>
      </c>
      <c r="D34" t="str">
        <f t="shared" ref="D34:D65" si="1">VLOOKUP(C34,TranslationTable,3,FALSE)</f>
        <v>在“成分描述”一栏中，请提供此物质的EC编号。</v>
      </c>
    </row>
    <row r="35" spans="1:4">
      <c r="A35" t="s">
        <v>1870</v>
      </c>
      <c r="B35" t="s">
        <v>1835</v>
      </c>
      <c r="C35" t="s">
        <v>822</v>
      </c>
      <c r="D35" t="str">
        <f t="shared" si="1"/>
        <v>在“成分描述”一栏中，请提供此物质的EC编号。</v>
      </c>
    </row>
    <row r="36" spans="1:4">
      <c r="A36" t="s">
        <v>1871</v>
      </c>
      <c r="B36" t="s">
        <v>1835</v>
      </c>
      <c r="C36" t="s">
        <v>822</v>
      </c>
      <c r="D36" t="str">
        <f t="shared" si="1"/>
        <v>在“成分描述”一栏中，请提供此物质的EC编号。</v>
      </c>
    </row>
    <row r="37" spans="1:4">
      <c r="A37" t="s">
        <v>1872</v>
      </c>
      <c r="B37" t="s">
        <v>1835</v>
      </c>
      <c r="C37" t="s">
        <v>822</v>
      </c>
      <c r="D37" t="str">
        <f t="shared" si="1"/>
        <v>在“成分描述”一栏中，请提供此物质的EC编号。</v>
      </c>
    </row>
    <row r="38" spans="1:4">
      <c r="A38" t="s">
        <v>1873</v>
      </c>
      <c r="B38" t="s">
        <v>1835</v>
      </c>
      <c r="C38" t="s">
        <v>822</v>
      </c>
      <c r="D38" t="str">
        <f t="shared" si="1"/>
        <v>在“成分描述”一栏中，请提供此物质的EC编号。</v>
      </c>
    </row>
    <row r="39" spans="1:4">
      <c r="A39" t="s">
        <v>1874</v>
      </c>
      <c r="B39" t="s">
        <v>1835</v>
      </c>
      <c r="C39" t="s">
        <v>822</v>
      </c>
      <c r="D39" t="str">
        <f t="shared" si="1"/>
        <v>在“成分描述”一栏中，请提供此物质的EC编号。</v>
      </c>
    </row>
    <row r="40" spans="1:4">
      <c r="A40" t="s">
        <v>1875</v>
      </c>
      <c r="B40" t="s">
        <v>1835</v>
      </c>
      <c r="C40" t="s">
        <v>822</v>
      </c>
      <c r="D40" t="str">
        <f t="shared" si="1"/>
        <v>在“成分描述”一栏中，请提供此物质的EC编号。</v>
      </c>
    </row>
    <row r="41" spans="1:4">
      <c r="A41" t="s">
        <v>1876</v>
      </c>
      <c r="B41" t="s">
        <v>1835</v>
      </c>
      <c r="C41" t="s">
        <v>822</v>
      </c>
      <c r="D41" t="str">
        <f t="shared" si="1"/>
        <v>在“成分描述”一栏中，请提供此物质的EC编号。</v>
      </c>
    </row>
    <row r="42" spans="1:4">
      <c r="A42" t="s">
        <v>1877</v>
      </c>
      <c r="B42" t="s">
        <v>1835</v>
      </c>
      <c r="C42" t="s">
        <v>822</v>
      </c>
      <c r="D42" t="str">
        <f t="shared" si="1"/>
        <v>在“成分描述”一栏中，请提供此物质的EC编号。</v>
      </c>
    </row>
    <row r="43" spans="1:4">
      <c r="A43" t="s">
        <v>1878</v>
      </c>
      <c r="B43" t="s">
        <v>1835</v>
      </c>
      <c r="C43" t="s">
        <v>822</v>
      </c>
      <c r="D43" t="str">
        <f t="shared" si="1"/>
        <v>在“成分描述”一栏中，请提供此物质的EC编号。</v>
      </c>
    </row>
    <row r="44" spans="1:4">
      <c r="A44" t="s">
        <v>1879</v>
      </c>
      <c r="B44" t="s">
        <v>1835</v>
      </c>
      <c r="C44" t="s">
        <v>822</v>
      </c>
      <c r="D44" t="str">
        <f t="shared" si="1"/>
        <v>在“成分描述”一栏中，请提供此物质的EC编号。</v>
      </c>
    </row>
    <row r="45" spans="1:4">
      <c r="A45" t="s">
        <v>1880</v>
      </c>
      <c r="B45" t="s">
        <v>1835</v>
      </c>
      <c r="C45" t="s">
        <v>822</v>
      </c>
      <c r="D45" t="str">
        <f t="shared" si="1"/>
        <v>在“成分描述”一栏中，请提供此物质的EC编号。</v>
      </c>
    </row>
    <row r="46" spans="1:4">
      <c r="A46" t="s">
        <v>1881</v>
      </c>
      <c r="B46" t="s">
        <v>1835</v>
      </c>
      <c r="C46" t="s">
        <v>822</v>
      </c>
      <c r="D46" t="str">
        <f t="shared" si="1"/>
        <v>在“成分描述”一栏中，请提供此物质的EC编号。</v>
      </c>
    </row>
    <row r="47" spans="1:4">
      <c r="A47" t="s">
        <v>1882</v>
      </c>
      <c r="B47" t="s">
        <v>1835</v>
      </c>
      <c r="C47" t="s">
        <v>822</v>
      </c>
      <c r="D47" t="str">
        <f t="shared" si="1"/>
        <v>在“成分描述”一栏中，请提供此物质的EC编号。</v>
      </c>
    </row>
    <row r="48" spans="1:4">
      <c r="A48" t="s">
        <v>1883</v>
      </c>
      <c r="B48" t="s">
        <v>1835</v>
      </c>
      <c r="C48" t="s">
        <v>822</v>
      </c>
      <c r="D48" t="str">
        <f t="shared" si="1"/>
        <v>在“成分描述”一栏中，请提供此物质的EC编号。</v>
      </c>
    </row>
    <row r="49" spans="1:4">
      <c r="A49" t="s">
        <v>1884</v>
      </c>
      <c r="B49" t="s">
        <v>1835</v>
      </c>
      <c r="C49" t="s">
        <v>822</v>
      </c>
      <c r="D49" t="str">
        <f t="shared" si="1"/>
        <v>在“成分描述”一栏中，请提供此物质的EC编号。</v>
      </c>
    </row>
    <row r="50" spans="1:4">
      <c r="A50" t="s">
        <v>1885</v>
      </c>
      <c r="B50" t="s">
        <v>1835</v>
      </c>
      <c r="C50" t="s">
        <v>822</v>
      </c>
      <c r="D50" t="str">
        <f t="shared" si="1"/>
        <v>在“成分描述”一栏中，请提供此物质的EC编号。</v>
      </c>
    </row>
    <row r="51" spans="1:4">
      <c r="A51" t="s">
        <v>1886</v>
      </c>
      <c r="B51" t="s">
        <v>1835</v>
      </c>
      <c r="C51" t="s">
        <v>822</v>
      </c>
      <c r="D51" t="str">
        <f t="shared" si="1"/>
        <v>在“成分描述”一栏中，请提供此物质的EC编号。</v>
      </c>
    </row>
    <row r="52" spans="1:4">
      <c r="A52" t="s">
        <v>1887</v>
      </c>
      <c r="B52" t="s">
        <v>1835</v>
      </c>
      <c r="C52" t="s">
        <v>822</v>
      </c>
      <c r="D52" t="str">
        <f t="shared" si="1"/>
        <v>在“成分描述”一栏中，请提供此物质的EC编号。</v>
      </c>
    </row>
    <row r="53" spans="1:4">
      <c r="A53" t="s">
        <v>1888</v>
      </c>
      <c r="B53" t="s">
        <v>1835</v>
      </c>
      <c r="C53" t="s">
        <v>822</v>
      </c>
      <c r="D53" t="str">
        <f t="shared" si="1"/>
        <v>在“成分描述”一栏中，请提供此物质的EC编号。</v>
      </c>
    </row>
    <row r="54" spans="1:4">
      <c r="A54" t="s">
        <v>1889</v>
      </c>
      <c r="B54" t="s">
        <v>1835</v>
      </c>
      <c r="C54" t="s">
        <v>822</v>
      </c>
      <c r="D54" t="str">
        <f t="shared" si="1"/>
        <v>在“成分描述”一栏中，请提供此物质的EC编号。</v>
      </c>
    </row>
    <row r="55" spans="1:4">
      <c r="A55" t="s">
        <v>1890</v>
      </c>
      <c r="B55" t="s">
        <v>1835</v>
      </c>
      <c r="C55" t="s">
        <v>822</v>
      </c>
      <c r="D55" t="str">
        <f t="shared" si="1"/>
        <v>在“成分描述”一栏中，请提供此物质的EC编号。</v>
      </c>
    </row>
    <row r="56" spans="1:4">
      <c r="A56" t="s">
        <v>1891</v>
      </c>
      <c r="B56" t="s">
        <v>1835</v>
      </c>
      <c r="C56" t="s">
        <v>822</v>
      </c>
      <c r="D56" t="str">
        <f t="shared" si="1"/>
        <v>在“成分描述”一栏中，请提供此物质的EC编号。</v>
      </c>
    </row>
    <row r="57" spans="1:4">
      <c r="A57" t="s">
        <v>1892</v>
      </c>
      <c r="B57" t="s">
        <v>1835</v>
      </c>
      <c r="C57" t="s">
        <v>822</v>
      </c>
      <c r="D57" t="str">
        <f t="shared" si="1"/>
        <v>在“成分描述”一栏中，请提供此物质的EC编号。</v>
      </c>
    </row>
    <row r="58" spans="1:4">
      <c r="A58" t="s">
        <v>1893</v>
      </c>
      <c r="B58" t="s">
        <v>1835</v>
      </c>
      <c r="C58" t="s">
        <v>822</v>
      </c>
      <c r="D58" t="str">
        <f t="shared" si="1"/>
        <v>在“成分描述”一栏中，请提供此物质的EC编号。</v>
      </c>
    </row>
    <row r="59" spans="1:4">
      <c r="A59" t="s">
        <v>1894</v>
      </c>
      <c r="B59" t="s">
        <v>1835</v>
      </c>
      <c r="C59" t="s">
        <v>822</v>
      </c>
      <c r="D59" t="str">
        <f t="shared" si="1"/>
        <v>在“成分描述”一栏中，请提供此物质的EC编号。</v>
      </c>
    </row>
    <row r="60" spans="1:4">
      <c r="A60" t="s">
        <v>1895</v>
      </c>
      <c r="B60" t="s">
        <v>1835</v>
      </c>
      <c r="C60" t="s">
        <v>822</v>
      </c>
      <c r="D60" t="str">
        <f t="shared" si="1"/>
        <v>在“成分描述”一栏中，请提供此物质的EC编号。</v>
      </c>
    </row>
    <row r="61" spans="1:4">
      <c r="A61" t="s">
        <v>1897</v>
      </c>
      <c r="B61" t="s">
        <v>1848</v>
      </c>
      <c r="C61" t="s">
        <v>807</v>
      </c>
      <c r="D61" t="str">
        <f t="shared" si="1"/>
        <v>在“成分描述”一栏中，请也指出此物质是否是纤维或非纤维形式。</v>
      </c>
    </row>
    <row r="62" spans="1:4">
      <c r="A62" t="s">
        <v>1898</v>
      </c>
      <c r="B62" t="s">
        <v>1848</v>
      </c>
      <c r="C62" t="s">
        <v>812</v>
      </c>
      <c r="D62" t="str">
        <f t="shared" si="1"/>
        <v>在“成分描述”一栏中，请也指出此物质是否是含铅或无铅形式。</v>
      </c>
    </row>
    <row r="63" spans="1:4">
      <c r="A63" t="s">
        <v>1899</v>
      </c>
      <c r="B63" t="s">
        <v>1843</v>
      </c>
      <c r="C63" t="s">
        <v>827</v>
      </c>
      <c r="D63" t="str">
        <f t="shared" si="1"/>
        <v>在“组分描述”列中，请提供此物质的分子量。</v>
      </c>
    </row>
    <row r="64" spans="1:4">
      <c r="A64" t="s">
        <v>1896</v>
      </c>
      <c r="B64" t="s">
        <v>1835</v>
      </c>
      <c r="C64" t="s">
        <v>822</v>
      </c>
      <c r="D64" t="str">
        <f t="shared" si="1"/>
        <v>在“成分描述”一栏中，请提供此物质的EC编号。</v>
      </c>
    </row>
    <row r="65" spans="1:4">
      <c r="A65" t="s">
        <v>1841</v>
      </c>
      <c r="B65" t="s">
        <v>1837</v>
      </c>
      <c r="C65" t="s">
        <v>833</v>
      </c>
      <c r="D65" t="str">
        <f t="shared" si="1"/>
        <v>在下一行中，请提供此物质的可呼吸部分的单独条目。</v>
      </c>
    </row>
    <row r="66" spans="1:4">
      <c r="A66" t="s">
        <v>3558</v>
      </c>
      <c r="B66" t="s">
        <v>1835</v>
      </c>
      <c r="C66" t="s">
        <v>822</v>
      </c>
      <c r="D66" t="str">
        <f t="shared" ref="D66:D70" si="2">VLOOKUP(C66,TranslationTable,3,FALSE)</f>
        <v>在“成分描述”一栏中，请提供此物质的EC编号。</v>
      </c>
    </row>
    <row r="67" spans="1:4">
      <c r="A67" t="s">
        <v>3559</v>
      </c>
      <c r="B67" t="s">
        <v>1835</v>
      </c>
      <c r="C67" t="s">
        <v>822</v>
      </c>
      <c r="D67" t="str">
        <f t="shared" si="2"/>
        <v>在“成分描述”一栏中，请提供此物质的EC编号。</v>
      </c>
    </row>
    <row r="68" spans="1:4">
      <c r="A68" t="s">
        <v>3560</v>
      </c>
      <c r="B68" t="s">
        <v>1835</v>
      </c>
      <c r="C68" t="s">
        <v>822</v>
      </c>
      <c r="D68" t="str">
        <f t="shared" si="2"/>
        <v>在“成分描述”一栏中，请提供此物质的EC编号。</v>
      </c>
    </row>
    <row r="69" spans="1:4">
      <c r="A69" t="s">
        <v>3561</v>
      </c>
      <c r="B69" t="s">
        <v>1837</v>
      </c>
      <c r="C69" t="s">
        <v>833</v>
      </c>
      <c r="D69" t="str">
        <f t="shared" si="2"/>
        <v>在下一行中，请提供此物质的可呼吸部分的单独条目。</v>
      </c>
    </row>
    <row r="70" spans="1:4">
      <c r="A70" t="s">
        <v>3562</v>
      </c>
      <c r="B70" t="s">
        <v>1837</v>
      </c>
      <c r="C70" t="s">
        <v>833</v>
      </c>
      <c r="D70" t="str">
        <f t="shared" si="2"/>
        <v>在下一行中，请提供此物质的可呼吸部分的单独条目。</v>
      </c>
    </row>
    <row r="71" spans="1:4">
      <c r="A71" t="s">
        <v>3756</v>
      </c>
      <c r="B71" t="s">
        <v>1835</v>
      </c>
      <c r="C71" t="s">
        <v>822</v>
      </c>
      <c r="D71" t="str">
        <f t="shared" ref="D71:D81" si="3">VLOOKUP(C71,TranslationTable,3,FALSE)</f>
        <v>在“成分描述”一栏中，请提供此物质的EC编号。</v>
      </c>
    </row>
    <row r="72" spans="1:4">
      <c r="A72" t="s">
        <v>3757</v>
      </c>
      <c r="B72" t="s">
        <v>1835</v>
      </c>
      <c r="C72" t="s">
        <v>822</v>
      </c>
      <c r="D72" t="str">
        <f t="shared" si="3"/>
        <v>在“成分描述”一栏中，请提供此物质的EC编号。</v>
      </c>
    </row>
    <row r="73" spans="1:4">
      <c r="A73" t="s">
        <v>3758</v>
      </c>
      <c r="B73" t="s">
        <v>1843</v>
      </c>
      <c r="C73" t="s">
        <v>827</v>
      </c>
      <c r="D73" t="str">
        <f t="shared" si="3"/>
        <v>在“组分描述”列中，请提供此物质的分子量。</v>
      </c>
    </row>
    <row r="74" spans="1:4">
      <c r="A74" t="s">
        <v>3761</v>
      </c>
      <c r="B74" t="s">
        <v>3760</v>
      </c>
      <c r="C74" t="s">
        <v>3759</v>
      </c>
      <c r="D74" t="str">
        <f t="shared" si="3"/>
        <v xml:space="preserve">在“组分描述”列中，说明EO的平均摩尔数。 </v>
      </c>
    </row>
    <row r="75" spans="1:4">
      <c r="A75" t="s">
        <v>3762</v>
      </c>
      <c r="B75" t="s">
        <v>3760</v>
      </c>
      <c r="C75" t="s">
        <v>3759</v>
      </c>
      <c r="D75" t="str">
        <f t="shared" si="3"/>
        <v xml:space="preserve">在“组分描述”列中，说明EO的平均摩尔数。 </v>
      </c>
    </row>
    <row r="76" spans="1:4">
      <c r="A76" t="s">
        <v>3763</v>
      </c>
      <c r="B76" t="s">
        <v>3760</v>
      </c>
      <c r="C76" t="s">
        <v>3759</v>
      </c>
      <c r="D76" t="str">
        <f t="shared" si="3"/>
        <v xml:space="preserve">在“组分描述”列中，说明EO的平均摩尔数。 </v>
      </c>
    </row>
    <row r="77" spans="1:4">
      <c r="A77" t="s">
        <v>3764</v>
      </c>
      <c r="B77" t="s">
        <v>3760</v>
      </c>
      <c r="C77" t="s">
        <v>3759</v>
      </c>
      <c r="D77" t="str">
        <f t="shared" si="3"/>
        <v xml:space="preserve">在“组分描述”列中，说明EO的平均摩尔数。 </v>
      </c>
    </row>
    <row r="78" spans="1:4">
      <c r="A78" t="s">
        <v>3765</v>
      </c>
      <c r="B78" t="s">
        <v>3760</v>
      </c>
      <c r="C78" t="s">
        <v>3759</v>
      </c>
      <c r="D78" t="str">
        <f t="shared" si="3"/>
        <v xml:space="preserve">在“组分描述”列中，说明EO的平均摩尔数。 </v>
      </c>
    </row>
    <row r="79" spans="1:4">
      <c r="A79" t="s">
        <v>3766</v>
      </c>
      <c r="B79" t="s">
        <v>3760</v>
      </c>
      <c r="C79" t="s">
        <v>3759</v>
      </c>
      <c r="D79" t="str">
        <f t="shared" si="3"/>
        <v xml:space="preserve">在“组分描述”列中，说明EO的平均摩尔数。 </v>
      </c>
    </row>
    <row r="80" spans="1:4">
      <c r="A80" t="s">
        <v>3767</v>
      </c>
      <c r="B80" t="s">
        <v>3768</v>
      </c>
      <c r="C80" t="s">
        <v>3769</v>
      </c>
      <c r="D80" t="str">
        <f t="shared" si="3"/>
        <v>在“组分描述”列中，说明此 CAS 号的聚合度（n=2-6 或 n&gt;6）</v>
      </c>
    </row>
    <row r="81" spans="1:4">
      <c r="A81" t="s">
        <v>3770</v>
      </c>
      <c r="B81" t="s">
        <v>3771</v>
      </c>
      <c r="C81" t="s">
        <v>3772</v>
      </c>
      <c r="D81" t="str">
        <f t="shared" si="3"/>
        <v>在“组分描述”列中，说明此 CAS 号是否含有大于 5% 的硫酸 （H2SO4）。</v>
      </c>
    </row>
    <row r="82" spans="1:4">
      <c r="A82" t="s">
        <v>7507</v>
      </c>
      <c r="B82" t="s">
        <v>3760</v>
      </c>
      <c r="C82" t="s">
        <v>3759</v>
      </c>
      <c r="D82" t="str">
        <f t="shared" ref="D82:D103" si="4">VLOOKUP(C82,TranslationTable,3,FALSE)</f>
        <v xml:space="preserve">在“组分描述”列中，说明EO的平均摩尔数。 </v>
      </c>
    </row>
    <row r="83" spans="1:4">
      <c r="A83" t="s">
        <v>7508</v>
      </c>
      <c r="B83" t="s">
        <v>1848</v>
      </c>
      <c r="C83" t="s">
        <v>7526</v>
      </c>
      <c r="D83" t="str">
        <f t="shared" si="4"/>
        <v>In the "Component Description" column, please state whether this component is in liquid or powder form in this product.</v>
      </c>
    </row>
    <row r="84" spans="1:4">
      <c r="A84" t="s">
        <v>3000</v>
      </c>
      <c r="B84" t="s">
        <v>3760</v>
      </c>
      <c r="C84" t="s">
        <v>3759</v>
      </c>
      <c r="D84" t="str">
        <f t="shared" si="4"/>
        <v xml:space="preserve">在“组分描述”列中，说明EO的平均摩尔数。 </v>
      </c>
    </row>
    <row r="85" spans="1:4">
      <c r="A85" t="s">
        <v>7509</v>
      </c>
      <c r="B85" t="s">
        <v>1835</v>
      </c>
      <c r="C85" t="s">
        <v>822</v>
      </c>
      <c r="D85" t="str">
        <f t="shared" si="4"/>
        <v>在“成分描述”一栏中，请提供此物质的EC编号。</v>
      </c>
    </row>
    <row r="86" spans="1:4">
      <c r="A86" t="s">
        <v>7510</v>
      </c>
      <c r="B86" t="s">
        <v>1835</v>
      </c>
      <c r="C86" t="s">
        <v>822</v>
      </c>
      <c r="D86" t="str">
        <f t="shared" si="4"/>
        <v>在“成分描述”一栏中，请提供此物质的EC编号。</v>
      </c>
    </row>
    <row r="87" spans="1:4">
      <c r="A87" t="s">
        <v>7511</v>
      </c>
      <c r="B87" t="s">
        <v>1835</v>
      </c>
      <c r="C87" t="s">
        <v>822</v>
      </c>
      <c r="D87" t="str">
        <f t="shared" si="4"/>
        <v>在“成分描述”一栏中，请提供此物质的EC编号。</v>
      </c>
    </row>
    <row r="88" spans="1:4">
      <c r="A88" t="s">
        <v>7512</v>
      </c>
      <c r="B88" t="s">
        <v>1835</v>
      </c>
      <c r="C88" t="s">
        <v>822</v>
      </c>
      <c r="D88" t="str">
        <f t="shared" si="4"/>
        <v>在“成分描述”一栏中，请提供此物质的EC编号。</v>
      </c>
    </row>
    <row r="89" spans="1:4">
      <c r="A89" t="s">
        <v>7513</v>
      </c>
      <c r="B89" t="s">
        <v>1835</v>
      </c>
      <c r="C89" t="s">
        <v>822</v>
      </c>
      <c r="D89" t="str">
        <f t="shared" si="4"/>
        <v>在“成分描述”一栏中，请提供此物质的EC编号。</v>
      </c>
    </row>
    <row r="90" spans="1:4">
      <c r="A90" t="s">
        <v>7514</v>
      </c>
      <c r="B90" t="s">
        <v>1835</v>
      </c>
      <c r="C90" t="s">
        <v>822</v>
      </c>
      <c r="D90" t="str">
        <f t="shared" si="4"/>
        <v>在“成分描述”一栏中，请提供此物质的EC编号。</v>
      </c>
    </row>
    <row r="91" spans="1:4">
      <c r="A91" t="s">
        <v>7515</v>
      </c>
      <c r="B91" t="s">
        <v>1835</v>
      </c>
      <c r="C91" t="s">
        <v>822</v>
      </c>
      <c r="D91" t="str">
        <f t="shared" si="4"/>
        <v>在“成分描述”一栏中，请提供此物质的EC编号。</v>
      </c>
    </row>
    <row r="92" spans="1:4">
      <c r="A92" t="s">
        <v>2476</v>
      </c>
      <c r="B92" t="s">
        <v>1835</v>
      </c>
      <c r="C92" t="s">
        <v>822</v>
      </c>
      <c r="D92" t="str">
        <f t="shared" si="4"/>
        <v>在“成分描述”一栏中，请提供此物质的EC编号。</v>
      </c>
    </row>
    <row r="93" spans="1:4">
      <c r="A93" t="s">
        <v>7516</v>
      </c>
      <c r="B93" t="s">
        <v>1835</v>
      </c>
      <c r="C93" t="s">
        <v>822</v>
      </c>
      <c r="D93" t="str">
        <f t="shared" si="4"/>
        <v>在“成分描述”一栏中，请提供此物质的EC编号。</v>
      </c>
    </row>
    <row r="94" spans="1:4">
      <c r="A94" t="s">
        <v>7517</v>
      </c>
      <c r="B94" t="s">
        <v>1835</v>
      </c>
      <c r="C94" t="s">
        <v>822</v>
      </c>
      <c r="D94" t="str">
        <f t="shared" si="4"/>
        <v>在“成分描述”一栏中，请提供此物质的EC编号。</v>
      </c>
    </row>
    <row r="95" spans="1:4">
      <c r="A95" t="s">
        <v>7518</v>
      </c>
      <c r="B95" t="s">
        <v>1835</v>
      </c>
      <c r="C95" t="s">
        <v>822</v>
      </c>
      <c r="D95" t="str">
        <f t="shared" si="4"/>
        <v>在“成分描述”一栏中，请提供此物质的EC编号。</v>
      </c>
    </row>
    <row r="96" spans="1:4">
      <c r="A96" t="s">
        <v>7519</v>
      </c>
      <c r="B96" t="s">
        <v>1835</v>
      </c>
      <c r="C96" t="s">
        <v>822</v>
      </c>
      <c r="D96" t="str">
        <f t="shared" si="4"/>
        <v>在“成分描述”一栏中，请提供此物质的EC编号。</v>
      </c>
    </row>
    <row r="97" spans="1:4">
      <c r="A97" t="s">
        <v>7520</v>
      </c>
      <c r="B97" t="s">
        <v>7527</v>
      </c>
      <c r="C97" t="s">
        <v>7528</v>
      </c>
      <c r="D97" t="str">
        <f t="shared" si="4"/>
        <v>In the "Component Description" column, please provide the molar ratio of this substance.</v>
      </c>
    </row>
    <row r="98" spans="1:4">
      <c r="A98" t="s">
        <v>7521</v>
      </c>
      <c r="B98" t="s">
        <v>1835</v>
      </c>
      <c r="C98" t="s">
        <v>822</v>
      </c>
      <c r="D98" t="str">
        <f t="shared" si="4"/>
        <v>在“成分描述”一栏中，请提供此物质的EC编号。</v>
      </c>
    </row>
    <row r="99" spans="1:4">
      <c r="A99" t="s">
        <v>3093</v>
      </c>
      <c r="B99" t="s">
        <v>1837</v>
      </c>
      <c r="C99" t="s">
        <v>7529</v>
      </c>
      <c r="D99" t="str">
        <f t="shared" si="4"/>
        <v>In the following row, please provide a separate entry for the fraction that is &lt;1mm particle size diameter.</v>
      </c>
    </row>
    <row r="100" spans="1:4">
      <c r="A100" t="s">
        <v>7522</v>
      </c>
      <c r="B100" t="s">
        <v>1835</v>
      </c>
      <c r="C100" t="s">
        <v>822</v>
      </c>
      <c r="D100" t="str">
        <f t="shared" si="4"/>
        <v>在“成分描述”一栏中，请提供此物质的EC编号。</v>
      </c>
    </row>
    <row r="101" spans="1:4">
      <c r="A101" t="s">
        <v>7523</v>
      </c>
      <c r="B101" t="s">
        <v>1837</v>
      </c>
      <c r="C101" t="s">
        <v>7530</v>
      </c>
      <c r="D101" t="str">
        <f t="shared" si="4"/>
        <v xml:space="preserve">In the following row, please provide a separate entry for the fraction that is considered nano silver. </v>
      </c>
    </row>
    <row r="102" spans="1:4">
      <c r="A102" t="s">
        <v>7524</v>
      </c>
      <c r="B102" t="s">
        <v>3760</v>
      </c>
      <c r="C102" t="s">
        <v>3759</v>
      </c>
      <c r="D102" t="str">
        <f t="shared" si="4"/>
        <v xml:space="preserve">在“组分描述”列中，说明EO的平均摩尔数。 </v>
      </c>
    </row>
    <row r="103" spans="1:4">
      <c r="A103" t="s">
        <v>7525</v>
      </c>
      <c r="B103" t="s">
        <v>7531</v>
      </c>
      <c r="C103" t="s">
        <v>7532</v>
      </c>
      <c r="D103" t="str">
        <f t="shared" si="4"/>
        <v>In the "Component Description" column, please state the specific surface area of this CAS.</v>
      </c>
    </row>
  </sheetData>
  <conditionalFormatting sqref="A1:A1048576">
    <cfRule type="duplicateValues" dxfId="6" priority="1"/>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lcf76f155ced4ddcb4097134ff3c332f xmlns="dee135b8-4841-449a-8d64-3eed09d4091f">
      <Terms xmlns="http://schemas.microsoft.com/office/infopath/2007/PartnerControls"/>
    </lcf76f155ced4ddcb4097134ff3c332f>
    <_ip_UnifiedCompliancePolicyProperties xmlns="http://schemas.microsoft.com/sharepoint/v3" xsi:nil="true"/>
    <TaxCatchAll xmlns="64d9df1f-b4e7-4984-9cde-7517c3a626a6" xsi:nil="true"/>
    <NAME xmlns="dee135b8-4841-449a-8d64-3eed09d409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EFC996B91DDD4EA1F6077387503E1A" ma:contentTypeVersion="21" ma:contentTypeDescription="Create a new document." ma:contentTypeScope="" ma:versionID="615e71dae862239f3e3cce9d3fb7e978">
  <xsd:schema xmlns:xsd="http://www.w3.org/2001/XMLSchema" xmlns:xs="http://www.w3.org/2001/XMLSchema" xmlns:p="http://schemas.microsoft.com/office/2006/metadata/properties" xmlns:ns1="http://schemas.microsoft.com/sharepoint/v3" xmlns:ns2="dee135b8-4841-449a-8d64-3eed09d4091f" xmlns:ns3="64d9df1f-b4e7-4984-9cde-7517c3a626a6" targetNamespace="http://schemas.microsoft.com/office/2006/metadata/properties" ma:root="true" ma:fieldsID="932bf6576be1561169fd21354cc02e31" ns1:_="" ns2:_="" ns3:_="">
    <xsd:import namespace="http://schemas.microsoft.com/sharepoint/v3"/>
    <xsd:import namespace="dee135b8-4841-449a-8d64-3eed09d4091f"/>
    <xsd:import namespace="64d9df1f-b4e7-4984-9cde-7517c3a626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1:_ip_UnifiedCompliancePolicyProperties" minOccurs="0"/>
                <xsd:element ref="ns1:_ip_UnifiedCompliancePolicyUIAction" minOccurs="0"/>
                <xsd:element ref="ns2:MediaServiceObjectDetectorVersions" minOccurs="0"/>
                <xsd:element ref="ns2:NA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135b8-4841-449a-8d64-3eed09d40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2fd6493-12f4-40ee-a142-2575533147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NAME" ma:index="25" nillable="true" ma:displayName="NAME" ma:format="Dropdown" ma:internalName="NAME">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d9df1f-b4e7-4984-9cde-7517c3a626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644c0c6-ccce-44dd-b615-7704235335bf}" ma:internalName="TaxCatchAll" ma:showField="CatchAllData" ma:web="64d9df1f-b4e7-4984-9cde-7517c3a626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3552D-A9AC-4DE1-B5F4-6D845EF18F31}">
  <ds:schemaRef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64d9df1f-b4e7-4984-9cde-7517c3a626a6"/>
    <ds:schemaRef ds:uri="http://purl.org/dc/terms/"/>
    <ds:schemaRef ds:uri="dee135b8-4841-449a-8d64-3eed09d4091f"/>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094BA4FB-EC08-4753-A8BF-8514404FD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e135b8-4841-449a-8d64-3eed09d4091f"/>
    <ds:schemaRef ds:uri="64d9df1f-b4e7-4984-9cde-7517c3a62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3DBF7-CA10-481F-9948-8C817DE7AE4F}">
  <ds:schemaRefs>
    <ds:schemaRef ds:uri="http://schemas.microsoft.com/sharepoint/v3/contenttype/forms"/>
  </ds:schemaRefs>
</ds:datastoreItem>
</file>

<file path=docMetadata/LabelInfo.xml><?xml version="1.0" encoding="utf-8"?>
<clbl:labelList xmlns:clbl="http://schemas.microsoft.com/office/2020/mipLabelMetadata">
  <clbl:label id="{9dfd1e5e-bb06-40df-8eeb-2a295fe4dda5}" enabled="0" method="" siteId="{9dfd1e5e-bb06-40df-8eeb-2a295fe4dd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65</vt:i4>
      </vt:variant>
    </vt:vector>
  </HeadingPairs>
  <TitlesOfParts>
    <vt:vector size="77" baseType="lpstr">
      <vt:lpstr>Introduction</vt:lpstr>
      <vt:lpstr>A - Contact Info</vt:lpstr>
      <vt:lpstr>B - Product Info</vt:lpstr>
      <vt:lpstr>C - Composition </vt:lpstr>
      <vt:lpstr>PPG Declarable Substances</vt:lpstr>
      <vt:lpstr>D - Regulatory Info</vt:lpstr>
      <vt:lpstr>E - Attachments</vt:lpstr>
      <vt:lpstr>Translations</vt:lpstr>
      <vt:lpstr>Substances with Addl Questions</vt:lpstr>
      <vt:lpstr>RSL</vt:lpstr>
      <vt:lpstr>Dropdowns</vt:lpstr>
      <vt:lpstr>SIN List</vt:lpstr>
      <vt:lpstr>BiocideRegENG</vt:lpstr>
      <vt:lpstr>CASwAddlQuestions</vt:lpstr>
      <vt:lpstr>ChemInvENG</vt:lpstr>
      <vt:lpstr>DropDownBiocideRegENG</vt:lpstr>
      <vt:lpstr>DropDownBiocideTRANS</vt:lpstr>
      <vt:lpstr>DropDownChemInvCAENG</vt:lpstr>
      <vt:lpstr>DropDownChemInvCATRANS</vt:lpstr>
      <vt:lpstr>DropDownChemInvEUENG</vt:lpstr>
      <vt:lpstr>DropDownChemInvEUTRANS</vt:lpstr>
      <vt:lpstr>DropDownChemInvSTDENG</vt:lpstr>
      <vt:lpstr>DropDownChemInvSTDTRANS</vt:lpstr>
      <vt:lpstr>DropDownChemInvUSENG</vt:lpstr>
      <vt:lpstr>DropDownChemInvUSTRANS</vt:lpstr>
      <vt:lpstr>DropDownComponentTypeENG</vt:lpstr>
      <vt:lpstr>DropDownComponentTypeTRANS</vt:lpstr>
      <vt:lpstr>DropDownDensityENG</vt:lpstr>
      <vt:lpstr>DropDownDensityTRANS</vt:lpstr>
      <vt:lpstr>DropDownFlashPointMethENG</vt:lpstr>
      <vt:lpstr>DropDownFlashPointMethTRANS</vt:lpstr>
      <vt:lpstr>DropDownImpurityENG</vt:lpstr>
      <vt:lpstr>DropDownImpurityTRANS</vt:lpstr>
      <vt:lpstr>DropDownLCADeclaration</vt:lpstr>
      <vt:lpstr>DropDownLCAShipOption</vt:lpstr>
      <vt:lpstr>DropDownNanoBondENG</vt:lpstr>
      <vt:lpstr>DropDownNanoBondTRANS</vt:lpstr>
      <vt:lpstr>DropDownNanoCompENG</vt:lpstr>
      <vt:lpstr>DropDownNanoCompTRANS</vt:lpstr>
      <vt:lpstr>DropDownNanoDustENG</vt:lpstr>
      <vt:lpstr>DropDownNanoDustTRANS</vt:lpstr>
      <vt:lpstr>DropDownNanoPartSizeENG</vt:lpstr>
      <vt:lpstr>DropDownNanoPartSizeTRANS</vt:lpstr>
      <vt:lpstr>DropDownNanoShapeENG</vt:lpstr>
      <vt:lpstr>DropDownNanoShapeTRANS</vt:lpstr>
      <vt:lpstr>DropDownNanoSurfENG</vt:lpstr>
      <vt:lpstr>DropDownNanoSurfTRANS</vt:lpstr>
      <vt:lpstr>DropDownPhysicalDescENG</vt:lpstr>
      <vt:lpstr>DropDownPhysicalDescTRANS</vt:lpstr>
      <vt:lpstr>DropDownPhysStateENG</vt:lpstr>
      <vt:lpstr>DropDownPhysStateTRANS</vt:lpstr>
      <vt:lpstr>DropDownShelfLifeENG</vt:lpstr>
      <vt:lpstr>DropDownShelfLifeTRANS</vt:lpstr>
      <vt:lpstr>DropDownTempENG</vt:lpstr>
      <vt:lpstr>DropDownTempTRANS</vt:lpstr>
      <vt:lpstr>DropDownYesNoENG</vt:lpstr>
      <vt:lpstr>DropDownYesNoTRANS</vt:lpstr>
      <vt:lpstr>PARTA</vt:lpstr>
      <vt:lpstr>PARTB</vt:lpstr>
      <vt:lpstr>PARTC</vt:lpstr>
      <vt:lpstr>PARTEREG</vt:lpstr>
      <vt:lpstr>PARTFATTACH</vt:lpstr>
      <vt:lpstr>'A - Contact Info'!Print_Area</vt:lpstr>
      <vt:lpstr>'B - Product Info'!Print_Area</vt:lpstr>
      <vt:lpstr>'C - Composition '!Print_Area</vt:lpstr>
      <vt:lpstr>'D - Regulatory Info'!Print_Area</vt:lpstr>
      <vt:lpstr>'E - Attachments'!Print_Area</vt:lpstr>
      <vt:lpstr>Introduction!Print_Area</vt:lpstr>
      <vt:lpstr>'PPG Declarable Substances'!Print_Area</vt:lpstr>
      <vt:lpstr>'A - Contact Info'!Print_Titles</vt:lpstr>
      <vt:lpstr>'B - Product Info'!Print_Titles</vt:lpstr>
      <vt:lpstr>'C - Composition '!Print_Titles</vt:lpstr>
      <vt:lpstr>'D - Regulatory Info'!Print_Titles</vt:lpstr>
      <vt:lpstr>'E - Attachments'!Print_Titles</vt:lpstr>
      <vt:lpstr>Introduction!Print_Titles</vt:lpstr>
      <vt:lpstr>RSLtbl</vt:lpstr>
      <vt:lpstr>TranslationTable</vt:lpstr>
    </vt:vector>
  </TitlesOfParts>
  <Manager/>
  <Company>PPG Industries,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cdrum@ppg.com</dc:creator>
  <cp:keywords/>
  <dc:description/>
  <cp:lastModifiedBy>Drum, Christina</cp:lastModifiedBy>
  <cp:revision/>
  <cp:lastPrinted>2026-02-10T15:45:03Z</cp:lastPrinted>
  <dcterms:created xsi:type="dcterms:W3CDTF">2010-10-22T19:34:53Z</dcterms:created>
  <dcterms:modified xsi:type="dcterms:W3CDTF">2026-02-10T18:06:51Z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0x010100D6EFC996B91DDD4EA1F6077387503E1A</vt:lpwstr>
  </property>
  <property fmtid="{D5CDD505-2E9C-101B-9397-08002B2CF9AE}" pid="3"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4" name="PriorMapLocation">
    <vt:lpwstr>1Set2jh5Jw4elU2PPoGKHvcvzumfxFPbHIuhbuJMhLjnfLTfON8J/Ye95xpJpw92aaWAk2/ZLWGEpKYsye/kp3Ju4yUsLU5KCZY2t+t2kDTU=</vt:lpwstr>
  </property>
  <property fmtid="{D5CDD505-2E9C-101B-9397-08002B2CF9AE}" pid="5" name="MAPCITE Version">
    <vt:lpwstr>Version 1.3.1.4</vt:lpwstr>
  </property>
  <property fmtid="{D5CDD505-2E9C-101B-9397-08002B2CF9AE}" pid="6" name="Order">
    <vt:r8>3148700</vt:r8>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